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46901050355\Desktop\"/>
    </mc:Choice>
  </mc:AlternateContent>
  <xr:revisionPtr revIDLastSave="0" documentId="8_{CDF3ED18-7208-41EE-8D36-FE96DDBA1A68}" xr6:coauthVersionLast="47" xr6:coauthVersionMax="47" xr10:uidLastSave="{00000000-0000-0000-0000-000000000000}"/>
  <bookViews>
    <workbookView xWindow="2280" yWindow="2280" windowWidth="14400" windowHeight="7270" xr2:uid="{00000000-000D-0000-FFFF-FFFF00000000}"/>
  </bookViews>
  <sheets>
    <sheet name="Sheet1" sheetId="1" r:id="rId1"/>
  </sheets>
  <definedNames>
    <definedName name="_xlnm._FilterDatabase" localSheetId="0" hidden="1">Sheet1!$A$7:$B$183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I46" i="1"/>
  <c r="I18" i="1"/>
  <c r="C40" i="1" l="1"/>
  <c r="D40" i="1"/>
  <c r="E40" i="1"/>
  <c r="F40" i="1"/>
  <c r="G40" i="1"/>
  <c r="H40" i="1"/>
  <c r="C45" i="1"/>
  <c r="D45" i="1"/>
  <c r="E45" i="1"/>
  <c r="F45" i="1"/>
  <c r="G45" i="1"/>
  <c r="H45" i="1"/>
  <c r="C49" i="1"/>
  <c r="D49" i="1"/>
  <c r="E49" i="1"/>
  <c r="F49" i="1"/>
  <c r="G49" i="1"/>
  <c r="H49" i="1"/>
  <c r="C53" i="1"/>
  <c r="D53" i="1"/>
  <c r="E53" i="1"/>
  <c r="F53" i="1"/>
  <c r="G53" i="1"/>
  <c r="H53" i="1"/>
  <c r="C57" i="1"/>
  <c r="D57" i="1"/>
  <c r="E57" i="1"/>
  <c r="F57" i="1"/>
  <c r="G57" i="1"/>
  <c r="H57" i="1"/>
  <c r="C61" i="1"/>
  <c r="D61" i="1"/>
  <c r="E61" i="1"/>
  <c r="F61" i="1"/>
  <c r="G61" i="1"/>
  <c r="H61" i="1"/>
  <c r="C66" i="1"/>
  <c r="D66" i="1"/>
  <c r="E66" i="1"/>
  <c r="F66" i="1"/>
  <c r="G66" i="1"/>
  <c r="H66" i="1"/>
  <c r="C70" i="1"/>
  <c r="D70" i="1"/>
  <c r="E70" i="1"/>
  <c r="F70" i="1"/>
  <c r="G70" i="1"/>
  <c r="H70" i="1"/>
  <c r="H74" i="1"/>
  <c r="C74" i="1"/>
  <c r="D74" i="1"/>
  <c r="E74" i="1"/>
  <c r="F74" i="1"/>
  <c r="G74" i="1"/>
  <c r="C78" i="1"/>
  <c r="D78" i="1"/>
  <c r="E78" i="1"/>
  <c r="F78" i="1"/>
  <c r="G78" i="1"/>
  <c r="H78" i="1"/>
  <c r="C82" i="1"/>
  <c r="D82" i="1"/>
  <c r="E82" i="1"/>
  <c r="F82" i="1"/>
  <c r="G82" i="1"/>
  <c r="H82" i="1"/>
  <c r="C86" i="1"/>
  <c r="D86" i="1"/>
  <c r="E86" i="1"/>
  <c r="F86" i="1"/>
  <c r="G86" i="1"/>
  <c r="H86" i="1"/>
  <c r="C90" i="1"/>
  <c r="D90" i="1"/>
  <c r="E90" i="1"/>
  <c r="F90" i="1"/>
  <c r="G90" i="1"/>
  <c r="H90" i="1"/>
  <c r="C94" i="1"/>
  <c r="D94" i="1"/>
  <c r="E94" i="1"/>
  <c r="F94" i="1"/>
  <c r="G94" i="1"/>
  <c r="H94" i="1"/>
  <c r="C98" i="1"/>
  <c r="D98" i="1"/>
  <c r="E98" i="1"/>
  <c r="F98" i="1"/>
  <c r="G98" i="1"/>
  <c r="H98" i="1"/>
  <c r="C102" i="1"/>
  <c r="D102" i="1"/>
  <c r="E102" i="1"/>
  <c r="F102" i="1"/>
  <c r="G102" i="1"/>
  <c r="H102" i="1"/>
  <c r="C109" i="1"/>
  <c r="D109" i="1"/>
  <c r="E109" i="1"/>
  <c r="F109" i="1"/>
  <c r="G109" i="1"/>
  <c r="H109" i="1"/>
  <c r="C106" i="1"/>
  <c r="D106" i="1"/>
  <c r="E106" i="1"/>
  <c r="F106" i="1"/>
  <c r="G106" i="1"/>
  <c r="H106" i="1"/>
  <c r="C113" i="1"/>
  <c r="D113" i="1"/>
  <c r="E113" i="1"/>
  <c r="F113" i="1"/>
  <c r="G113" i="1"/>
  <c r="H113" i="1"/>
  <c r="C116" i="1"/>
  <c r="D116" i="1"/>
  <c r="E116" i="1"/>
  <c r="F116" i="1"/>
  <c r="G116" i="1"/>
  <c r="H116" i="1"/>
  <c r="C120" i="1"/>
  <c r="D120" i="1"/>
  <c r="E120" i="1"/>
  <c r="F120" i="1"/>
  <c r="G120" i="1"/>
  <c r="H120" i="1"/>
  <c r="C150" i="1"/>
  <c r="D150" i="1"/>
  <c r="E150" i="1"/>
  <c r="F150" i="1"/>
  <c r="G150" i="1"/>
  <c r="H150" i="1"/>
  <c r="C148" i="1"/>
  <c r="D148" i="1"/>
  <c r="E148" i="1"/>
  <c r="F148" i="1"/>
  <c r="G148" i="1"/>
  <c r="H148" i="1"/>
  <c r="C146" i="1"/>
  <c r="D146" i="1"/>
  <c r="E146" i="1"/>
  <c r="F146" i="1"/>
  <c r="G146" i="1"/>
  <c r="H146" i="1"/>
  <c r="C144" i="1"/>
  <c r="D144" i="1"/>
  <c r="E144" i="1"/>
  <c r="F144" i="1"/>
  <c r="G144" i="1"/>
  <c r="H144" i="1"/>
  <c r="C142" i="1"/>
  <c r="D142" i="1"/>
  <c r="E142" i="1"/>
  <c r="F142" i="1"/>
  <c r="G142" i="1"/>
  <c r="H142" i="1"/>
  <c r="C137" i="1"/>
  <c r="D137" i="1"/>
  <c r="E137" i="1"/>
  <c r="F137" i="1"/>
  <c r="G137" i="1"/>
  <c r="H137" i="1"/>
  <c r="C135" i="1"/>
  <c r="D135" i="1"/>
  <c r="E135" i="1"/>
  <c r="F135" i="1"/>
  <c r="G135" i="1"/>
  <c r="H135" i="1"/>
  <c r="C131" i="1"/>
  <c r="D131" i="1"/>
  <c r="E131" i="1"/>
  <c r="F131" i="1"/>
  <c r="G131" i="1"/>
  <c r="H131" i="1"/>
  <c r="C129" i="1"/>
  <c r="D129" i="1"/>
  <c r="E129" i="1"/>
  <c r="F129" i="1"/>
  <c r="G129" i="1"/>
  <c r="H129" i="1"/>
  <c r="C124" i="1"/>
  <c r="D124" i="1"/>
  <c r="E124" i="1"/>
  <c r="F124" i="1"/>
  <c r="G124" i="1"/>
  <c r="H124" i="1"/>
  <c r="C181" i="1"/>
  <c r="D181" i="1"/>
  <c r="E181" i="1"/>
  <c r="F181" i="1"/>
  <c r="G181" i="1"/>
  <c r="H181" i="1"/>
  <c r="C179" i="1"/>
  <c r="D179" i="1"/>
  <c r="E179" i="1"/>
  <c r="F179" i="1"/>
  <c r="G179" i="1"/>
  <c r="H179" i="1"/>
  <c r="C177" i="1"/>
  <c r="D177" i="1"/>
  <c r="E177" i="1"/>
  <c r="F177" i="1"/>
  <c r="G177" i="1"/>
  <c r="H177" i="1"/>
  <c r="C175" i="1"/>
  <c r="D175" i="1"/>
  <c r="E175" i="1"/>
  <c r="F175" i="1"/>
  <c r="G175" i="1"/>
  <c r="H175" i="1"/>
  <c r="C173" i="1"/>
  <c r="D173" i="1"/>
  <c r="E173" i="1"/>
  <c r="F173" i="1"/>
  <c r="G173" i="1"/>
  <c r="H173" i="1"/>
  <c r="I170" i="1"/>
  <c r="C171" i="1"/>
  <c r="D171" i="1"/>
  <c r="E171" i="1"/>
  <c r="F171" i="1"/>
  <c r="G171" i="1"/>
  <c r="H171" i="1"/>
  <c r="C166" i="1"/>
  <c r="D166" i="1"/>
  <c r="E166" i="1"/>
  <c r="F166" i="1"/>
  <c r="G166" i="1"/>
  <c r="H166" i="1"/>
  <c r="C164" i="1"/>
  <c r="D164" i="1"/>
  <c r="E164" i="1"/>
  <c r="F164" i="1"/>
  <c r="G164" i="1"/>
  <c r="H164" i="1"/>
  <c r="C162" i="1"/>
  <c r="D162" i="1"/>
  <c r="E162" i="1"/>
  <c r="F162" i="1"/>
  <c r="G162" i="1"/>
  <c r="H162" i="1"/>
  <c r="C160" i="1"/>
  <c r="D160" i="1"/>
  <c r="E160" i="1"/>
  <c r="F160" i="1"/>
  <c r="G160" i="1"/>
  <c r="H160" i="1"/>
  <c r="C158" i="1"/>
  <c r="D158" i="1"/>
  <c r="E158" i="1"/>
  <c r="F158" i="1"/>
  <c r="G158" i="1"/>
  <c r="H158" i="1"/>
  <c r="C156" i="1"/>
  <c r="D156" i="1"/>
  <c r="E156" i="1"/>
  <c r="F156" i="1"/>
  <c r="G156" i="1"/>
  <c r="H156" i="1"/>
  <c r="C154" i="1"/>
  <c r="D154" i="1"/>
  <c r="E154" i="1"/>
  <c r="F154" i="1"/>
  <c r="G154" i="1"/>
  <c r="H154" i="1"/>
  <c r="C152" i="1"/>
  <c r="D152" i="1"/>
  <c r="E152" i="1"/>
  <c r="F152" i="1"/>
  <c r="G152" i="1"/>
  <c r="H152" i="1"/>
  <c r="H104" i="1" l="1"/>
  <c r="G104" i="1"/>
  <c r="D104" i="1"/>
  <c r="C104" i="1"/>
  <c r="E104" i="1"/>
  <c r="F104" i="1"/>
  <c r="C168" i="1"/>
  <c r="C123" i="1" s="1"/>
  <c r="D168" i="1"/>
  <c r="D123" i="1" s="1"/>
  <c r="E168" i="1"/>
  <c r="E123" i="1" s="1"/>
  <c r="F168" i="1"/>
  <c r="F123" i="1" s="1"/>
  <c r="G168" i="1"/>
  <c r="G123" i="1" s="1"/>
  <c r="H168" i="1"/>
  <c r="H123" i="1" s="1"/>
  <c r="B168" i="1"/>
  <c r="I182" i="1"/>
  <c r="I181" i="1" s="1"/>
  <c r="B181" i="1"/>
  <c r="I183" i="1"/>
  <c r="I180" i="1"/>
  <c r="I179" i="1" s="1"/>
  <c r="B179" i="1"/>
  <c r="I178" i="1"/>
  <c r="I177" i="1" s="1"/>
  <c r="B177" i="1"/>
  <c r="I174" i="1"/>
  <c r="I173" i="1" s="1"/>
  <c r="B173" i="1"/>
  <c r="I176" i="1"/>
  <c r="I175" i="1" s="1"/>
  <c r="B175" i="1"/>
  <c r="I172" i="1"/>
  <c r="I171" i="1" s="1"/>
  <c r="B171" i="1"/>
  <c r="I169" i="1"/>
  <c r="I168" i="1" s="1"/>
  <c r="I167" i="1"/>
  <c r="I166" i="1" s="1"/>
  <c r="B166" i="1"/>
  <c r="I165" i="1"/>
  <c r="I164" i="1" s="1"/>
  <c r="B164" i="1"/>
  <c r="I163" i="1"/>
  <c r="I162" i="1" s="1"/>
  <c r="B162" i="1"/>
  <c r="I161" i="1"/>
  <c r="I160" i="1" s="1"/>
  <c r="B160" i="1"/>
  <c r="I159" i="1"/>
  <c r="I158" i="1" s="1"/>
  <c r="B158" i="1"/>
  <c r="I157" i="1"/>
  <c r="I156" i="1" s="1"/>
  <c r="B156" i="1"/>
  <c r="I155" i="1"/>
  <c r="I154" i="1" s="1"/>
  <c r="B154" i="1"/>
  <c r="I153" i="1"/>
  <c r="I152" i="1" s="1"/>
  <c r="B152" i="1"/>
  <c r="I133" i="1"/>
  <c r="C36" i="1"/>
  <c r="D36" i="1"/>
  <c r="E36" i="1"/>
  <c r="F36" i="1"/>
  <c r="G36" i="1"/>
  <c r="H36" i="1"/>
  <c r="H7" i="1"/>
  <c r="H17" i="1"/>
  <c r="H22" i="1"/>
  <c r="H27" i="1"/>
  <c r="H31" i="1"/>
  <c r="C31" i="1"/>
  <c r="D31" i="1"/>
  <c r="E31" i="1"/>
  <c r="F31" i="1"/>
  <c r="G31" i="1"/>
  <c r="C27" i="1"/>
  <c r="D27" i="1"/>
  <c r="E27" i="1"/>
  <c r="F27" i="1"/>
  <c r="G27" i="1"/>
  <c r="C22" i="1"/>
  <c r="D22" i="1"/>
  <c r="E22" i="1"/>
  <c r="F22" i="1"/>
  <c r="G22" i="1"/>
  <c r="C17" i="1"/>
  <c r="D17" i="1"/>
  <c r="E17" i="1"/>
  <c r="F17" i="1"/>
  <c r="G17" i="1"/>
  <c r="I151" i="1"/>
  <c r="I149" i="1"/>
  <c r="I147" i="1"/>
  <c r="I145" i="1"/>
  <c r="I143" i="1"/>
  <c r="I141" i="1"/>
  <c r="I140" i="1"/>
  <c r="I139" i="1"/>
  <c r="I138" i="1"/>
  <c r="I136" i="1"/>
  <c r="I134" i="1"/>
  <c r="I132" i="1"/>
  <c r="I130" i="1"/>
  <c r="I128" i="1"/>
  <c r="I127" i="1"/>
  <c r="I126" i="1"/>
  <c r="I125" i="1"/>
  <c r="I122" i="1"/>
  <c r="I121" i="1"/>
  <c r="I119" i="1"/>
  <c r="I118" i="1"/>
  <c r="I117" i="1"/>
  <c r="I115" i="1"/>
  <c r="I114" i="1"/>
  <c r="I112" i="1"/>
  <c r="I111" i="1"/>
  <c r="I110" i="1"/>
  <c r="I108" i="1"/>
  <c r="I107" i="1"/>
  <c r="I105" i="1"/>
  <c r="I103" i="1"/>
  <c r="I101" i="1"/>
  <c r="I100" i="1"/>
  <c r="I99" i="1"/>
  <c r="I97" i="1"/>
  <c r="I96" i="1"/>
  <c r="I95" i="1"/>
  <c r="I93" i="1"/>
  <c r="I92" i="1"/>
  <c r="I91" i="1"/>
  <c r="I89" i="1"/>
  <c r="I88" i="1"/>
  <c r="I87" i="1"/>
  <c r="I85" i="1"/>
  <c r="I84" i="1"/>
  <c r="I83" i="1"/>
  <c r="I81" i="1"/>
  <c r="I80" i="1"/>
  <c r="I79" i="1"/>
  <c r="I77" i="1"/>
  <c r="I76" i="1"/>
  <c r="I75" i="1"/>
  <c r="I73" i="1"/>
  <c r="I72" i="1"/>
  <c r="I71" i="1"/>
  <c r="I69" i="1"/>
  <c r="I68" i="1"/>
  <c r="I67" i="1"/>
  <c r="I65" i="1"/>
  <c r="I64" i="1"/>
  <c r="I63" i="1"/>
  <c r="I62" i="1"/>
  <c r="I60" i="1"/>
  <c r="I59" i="1"/>
  <c r="I58" i="1"/>
  <c r="I56" i="1"/>
  <c r="I55" i="1"/>
  <c r="I54" i="1"/>
  <c r="I52" i="1"/>
  <c r="I51" i="1"/>
  <c r="I50" i="1"/>
  <c r="I48" i="1"/>
  <c r="I47" i="1"/>
  <c r="I44" i="1"/>
  <c r="I43" i="1"/>
  <c r="I42" i="1"/>
  <c r="I41" i="1"/>
  <c r="I39" i="1"/>
  <c r="I38" i="1"/>
  <c r="I37" i="1"/>
  <c r="I35" i="1"/>
  <c r="I34" i="1"/>
  <c r="I33" i="1"/>
  <c r="I32" i="1"/>
  <c r="I30" i="1"/>
  <c r="I29" i="1"/>
  <c r="I28" i="1"/>
  <c r="I26" i="1"/>
  <c r="I25" i="1"/>
  <c r="I24" i="1"/>
  <c r="I23" i="1"/>
  <c r="I21" i="1"/>
  <c r="I20" i="1"/>
  <c r="I19" i="1"/>
  <c r="I16" i="1"/>
  <c r="I13" i="1"/>
  <c r="I12" i="1"/>
  <c r="I11" i="1"/>
  <c r="I10" i="1"/>
  <c r="I9" i="1"/>
  <c r="I8" i="1"/>
  <c r="C7" i="1"/>
  <c r="D7" i="1"/>
  <c r="E7" i="1"/>
  <c r="F7" i="1"/>
  <c r="G7" i="1"/>
  <c r="B148" i="1"/>
  <c r="I148" i="1" s="1"/>
  <c r="B150" i="1"/>
  <c r="I150" i="1" s="1"/>
  <c r="B144" i="1"/>
  <c r="I144" i="1" s="1"/>
  <c r="B137" i="1"/>
  <c r="I137" i="1" s="1"/>
  <c r="I17" i="1" l="1"/>
  <c r="H15" i="1"/>
  <c r="H14" i="1" s="1"/>
  <c r="I27" i="1"/>
  <c r="G15" i="1"/>
  <c r="G14" i="1" s="1"/>
  <c r="I31" i="1"/>
  <c r="I22" i="1"/>
  <c r="D15" i="1"/>
  <c r="D14" i="1" s="1"/>
  <c r="C15" i="1"/>
  <c r="C14" i="1" s="1"/>
  <c r="F15" i="1"/>
  <c r="F14" i="1" s="1"/>
  <c r="E15" i="1"/>
  <c r="E14" i="1" s="1"/>
  <c r="B7" i="1"/>
  <c r="I7" i="1" s="1"/>
  <c r="B49" i="1"/>
  <c r="I49" i="1" s="1"/>
  <c r="B17" i="1"/>
  <c r="B22" i="1"/>
  <c r="B146" i="1" l="1"/>
  <c r="I146" i="1" s="1"/>
  <c r="B142" i="1"/>
  <c r="I142" i="1" s="1"/>
  <c r="B135" i="1"/>
  <c r="I135" i="1" s="1"/>
  <c r="B131" i="1"/>
  <c r="I131" i="1" s="1"/>
  <c r="B129" i="1"/>
  <c r="I129" i="1" s="1"/>
  <c r="B124" i="1"/>
  <c r="B120" i="1"/>
  <c r="I120" i="1" s="1"/>
  <c r="B116" i="1"/>
  <c r="I116" i="1" s="1"/>
  <c r="B113" i="1"/>
  <c r="I113" i="1" s="1"/>
  <c r="B109" i="1"/>
  <c r="I109" i="1" s="1"/>
  <c r="B106" i="1"/>
  <c r="I106" i="1" s="1"/>
  <c r="B61" i="1"/>
  <c r="I61" i="1" s="1"/>
  <c r="B102" i="1"/>
  <c r="I102" i="1" s="1"/>
  <c r="B98" i="1"/>
  <c r="I98" i="1" s="1"/>
  <c r="B94" i="1"/>
  <c r="I94" i="1" s="1"/>
  <c r="B90" i="1"/>
  <c r="I90" i="1" s="1"/>
  <c r="B86" i="1"/>
  <c r="I86" i="1" s="1"/>
  <c r="B82" i="1"/>
  <c r="I82" i="1" s="1"/>
  <c r="B78" i="1"/>
  <c r="I78" i="1" s="1"/>
  <c r="B74" i="1"/>
  <c r="I74" i="1" s="1"/>
  <c r="B70" i="1"/>
  <c r="I70" i="1" s="1"/>
  <c r="B66" i="1"/>
  <c r="I66" i="1" s="1"/>
  <c r="B57" i="1"/>
  <c r="I57" i="1" s="1"/>
  <c r="B53" i="1"/>
  <c r="I53" i="1" s="1"/>
  <c r="B45" i="1"/>
  <c r="I45" i="1" s="1"/>
  <c r="B40" i="1"/>
  <c r="I40" i="1" s="1"/>
  <c r="B36" i="1"/>
  <c r="I36" i="1" s="1"/>
  <c r="B31" i="1"/>
  <c r="B123" i="1" l="1"/>
  <c r="I124" i="1"/>
  <c r="I123" i="1" s="1"/>
  <c r="I15" i="1"/>
  <c r="B15" i="1"/>
  <c r="B104" i="1"/>
  <c r="I104" i="1" s="1"/>
  <c r="B14" i="1" l="1"/>
  <c r="I14" i="1"/>
</calcChain>
</file>

<file path=xl/sharedStrings.xml><?xml version="1.0" encoding="utf-8"?>
<sst xmlns="http://schemas.openxmlformats.org/spreadsheetml/2006/main" count="188" uniqueCount="86">
  <si>
    <t>LISA</t>
  </si>
  <si>
    <t>Siseturvalisus</t>
  </si>
  <si>
    <t>Siseministeerium</t>
  </si>
  <si>
    <t>Kaitsepolitseiamet</t>
  </si>
  <si>
    <t>Päästeamet</t>
  </si>
  <si>
    <t>SMIT</t>
  </si>
  <si>
    <t>Sisekaitseakadeemia</t>
  </si>
  <si>
    <t>Politsei- ja Piirivalveamet</t>
  </si>
  <si>
    <t>Häirekeskus</t>
  </si>
  <si>
    <t>Erakondade rahastamine</t>
  </si>
  <si>
    <t>TULUD</t>
  </si>
  <si>
    <t>Saadud toetused</t>
  </si>
  <si>
    <t>Riigilõivud</t>
  </si>
  <si>
    <t>Tulu majandustegevusest</t>
  </si>
  <si>
    <t>Tulu põhivara ja varude müügist</t>
  </si>
  <si>
    <t>Muud tulud</t>
  </si>
  <si>
    <t>Tulemusvaldkond: Siseturvalisus</t>
  </si>
  <si>
    <t>Tulemusvaldkond: Sidus ühiskond</t>
  </si>
  <si>
    <t>Kogukondlik Eesti</t>
  </si>
  <si>
    <t>Nutikas rahvastikuarvestus</t>
  </si>
  <si>
    <t>Käibemaks</t>
  </si>
  <si>
    <t>sh käibemaks</t>
  </si>
  <si>
    <t>KULUD, sh amortisatsioon</t>
  </si>
  <si>
    <t>Õnnetuste, süütegude ja varakahjude ennetamine, sh</t>
  </si>
  <si>
    <t>Tegevus- ja relvalubade väljaandmine, sh</t>
  </si>
  <si>
    <t>Siseturvalisuse vabatahtlike kaasamine, sh</t>
  </si>
  <si>
    <t>Hädaabi- ja infoteadete vastuvõtmine ning abi väljasaatmine, sh</t>
  </si>
  <si>
    <t>Süüteomenetluse tõhustamine, sh</t>
  </si>
  <si>
    <t>Avaliku korra tagamine, sh</t>
  </si>
  <si>
    <t>Demineerimine, sh</t>
  </si>
  <si>
    <t>Päästmine maismaal ja siseveekogul, sh</t>
  </si>
  <si>
    <t>Põhiseadusliku korra tagamine, sh</t>
  </si>
  <si>
    <t>Raske ja organiseeritud kuritegevuse vastane võitlus, sh</t>
  </si>
  <si>
    <t>Elanikkonnakaitse, kriisideks valmisolek ja lahendamine, sh</t>
  </si>
  <si>
    <t>Piirihaldus, sh</t>
  </si>
  <si>
    <t>Objektivalve ja isikukaitse, sh</t>
  </si>
  <si>
    <t>Rände- ja kodakondsuspoliitika kujundamine ning elluviimine, sh</t>
  </si>
  <si>
    <t>Isikute tõsikindel tuvastamine ja dokumentide välja andmine, sh</t>
  </si>
  <si>
    <t>Migratsioonijärelevalve, sh</t>
  </si>
  <si>
    <t>Tasemeõpe ja täienduskoolitus Sisekaitseakadeemias, sh</t>
  </si>
  <si>
    <t>Sisekaitseakadeemia teadus-, arendus- ja innovatsioontegevus, sh</t>
  </si>
  <si>
    <t>IKT teenuste pakkumine SIM valitsemisalast väljapoole, sh</t>
  </si>
  <si>
    <t>Trahvid ja muud varalised karistused</t>
  </si>
  <si>
    <t>IN003000: Transpordivahendid</t>
  </si>
  <si>
    <t>IN005000: Muud investeeringud</t>
  </si>
  <si>
    <t>IN002000: IT investeeringud</t>
  </si>
  <si>
    <t>IN100106: Sisekaitseakateemia Kase tn kompleks</t>
  </si>
  <si>
    <t>IN101299: Sisekaitseakadeemia ühiselamute rekonstrueerimine</t>
  </si>
  <si>
    <t>IN004001: Õhusõidukite hooldus ja varuosad</t>
  </si>
  <si>
    <t>IN004000: Masinad ja seadmed</t>
  </si>
  <si>
    <t>IN002006: Isikut tõendavate dokumentide väljastamine</t>
  </si>
  <si>
    <t>Turvalise keskkonna kujundamine, sh</t>
  </si>
  <si>
    <t>Kogukondliku arengu toetamine, sh</t>
  </si>
  <si>
    <t>Usuvabaduse kindlustamine, sh</t>
  </si>
  <si>
    <t>Rahvastikuregistri andmekvaliteedi tõstmine, sh</t>
  </si>
  <si>
    <t>Rahvastikuregistri kasutusmugavuse parandamine, sh</t>
  </si>
  <si>
    <t>Erakondade rahastamine, sh</t>
  </si>
  <si>
    <t>Investeeringud, sh</t>
  </si>
  <si>
    <t>Siseministeeriumi valitsemisala 2024. aasta riigieelarve liigendus</t>
  </si>
  <si>
    <t>Käskkirja "Siseministeeriumi valitsemisala 2024. aasta riigieelarve liigenduse kinnitamine" juurde</t>
  </si>
  <si>
    <t>KAISi planeeritud 2024. aasta eelarve</t>
  </si>
  <si>
    <t>Abi osutamine Eesti päästepiirkonnas, sh</t>
  </si>
  <si>
    <t>IN100108: Idapiiri ehitus</t>
  </si>
  <si>
    <t>IN104522: Väike-Sõjamäe tn 22a – Lennusalga hoone</t>
  </si>
  <si>
    <t>Eelarve jooksvad muudatused</t>
  </si>
  <si>
    <t>Tuludest sõltuvate vahendite muutused</t>
  </si>
  <si>
    <t>Vabariigi Valitsuse reservidest eraldatud vahendid</t>
  </si>
  <si>
    <t>2023. aastast ülekantud eelarve</t>
  </si>
  <si>
    <t>2024. aasta eelarve pärast muudatusi</t>
  </si>
  <si>
    <t>2024. aasta lisaeelarve seadus</t>
  </si>
  <si>
    <t>2024. aasta riigieelarve seaduse muudatus</t>
  </si>
  <si>
    <t>IN104508: Kuressaare kordon</t>
  </si>
  <si>
    <t>IN104514: Väike-Maarja õppekeskus</t>
  </si>
  <si>
    <t>IN104521: Kardla lõhkamiskoht</t>
  </si>
  <si>
    <t>IN104523: Lõhangu lõhkamiskoht</t>
  </si>
  <si>
    <t>IN104524: Potsepa lõhkamiskoht</t>
  </si>
  <si>
    <t>IN104525: Ädala 25 garaaž</t>
  </si>
  <si>
    <t>SR100034: Idapiiri väljaehitamine</t>
  </si>
  <si>
    <t>SR100095: Idapiiri väljaehitamine 2024</t>
  </si>
  <si>
    <t>SR100113: Energiasäästumeetmetega seotud tegevused</t>
  </si>
  <si>
    <t>SR100124: Energiasäästumeetmetega seotud kuludeks</t>
  </si>
  <si>
    <t>SR100135: Küberturbe tagamine</t>
  </si>
  <si>
    <t>SR100138: ABIS kulude katmiseks</t>
  </si>
  <si>
    <t>SR100166: Idapiiri väljaehitamine</t>
  </si>
  <si>
    <t>SR100194: ABIS tegevuste katmiseks</t>
  </si>
  <si>
    <t>SR10A050: Laiapindse riigikaitse arendamiseks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</si>
</sst>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3" fillId="2" borderId="1" xfId="1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9" fontId="3" fillId="5" borderId="2" xfId="0" applyNumberFormat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 indent="4"/>
    </xf>
    <xf numFmtId="3" fontId="3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/>
    <xf numFmtId="49" fontId="3" fillId="5" borderId="1" xfId="0" applyNumberFormat="1" applyFont="1" applyFill="1" applyBorder="1" applyAlignment="1">
      <alignment horizontal="left" vertical="center"/>
    </xf>
    <xf numFmtId="3" fontId="3" fillId="5" borderId="1" xfId="0" applyNumberFormat="1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186"/>
  <sheetViews>
    <sheetView tabSelected="1" zoomScaleNormal="100" workbookViewId="0">
      <pane ySplit="6" topLeftCell="A7" activePane="bottomLeft" state="frozen"/>
      <selection pane="bottomLeft" activeCell="B6" sqref="B6"/>
    </sheetView>
  </sheetViews>
  <sheetFormatPr defaultColWidth="9.1796875" defaultRowHeight="14" outlineLevelRow="2" x14ac:dyDescent="0.3"/>
  <cols>
    <col min="1" max="1" width="70.7265625" style="1" customWidth="1"/>
    <col min="2" max="9" width="14.26953125" style="1" customWidth="1"/>
    <col min="10" max="10" width="16" style="1" customWidth="1"/>
    <col min="11" max="11" width="27.1796875" style="1" customWidth="1"/>
    <col min="12" max="12" width="10.7265625" style="1" bestFit="1" customWidth="1"/>
    <col min="13" max="13" width="9.1796875" style="1"/>
    <col min="14" max="14" width="11.7265625" style="1" bestFit="1" customWidth="1"/>
    <col min="15" max="16384" width="9.1796875" style="1"/>
  </cols>
  <sheetData>
    <row r="1" spans="1:14" x14ac:dyDescent="0.3">
      <c r="I1" s="7" t="s">
        <v>0</v>
      </c>
    </row>
    <row r="2" spans="1:14" x14ac:dyDescent="0.3">
      <c r="A2" s="32"/>
      <c r="I2" s="7" t="s">
        <v>59</v>
      </c>
    </row>
    <row r="3" spans="1:14" x14ac:dyDescent="0.3">
      <c r="B3" s="7"/>
    </row>
    <row r="4" spans="1:14" x14ac:dyDescent="0.3">
      <c r="A4" s="1" t="s">
        <v>58</v>
      </c>
      <c r="B4" s="8"/>
    </row>
    <row r="5" spans="1:14" x14ac:dyDescent="0.3">
      <c r="B5" s="8"/>
    </row>
    <row r="6" spans="1:14" ht="70" x14ac:dyDescent="0.3">
      <c r="B6" s="9" t="s">
        <v>60</v>
      </c>
      <c r="C6" s="9" t="s">
        <v>64</v>
      </c>
      <c r="D6" s="9" t="s">
        <v>69</v>
      </c>
      <c r="E6" s="9" t="s">
        <v>70</v>
      </c>
      <c r="F6" s="9" t="s">
        <v>66</v>
      </c>
      <c r="G6" s="9" t="s">
        <v>67</v>
      </c>
      <c r="H6" s="9" t="s">
        <v>65</v>
      </c>
      <c r="I6" s="9" t="s">
        <v>68</v>
      </c>
    </row>
    <row r="7" spans="1:14" x14ac:dyDescent="0.3">
      <c r="A7" s="10" t="s">
        <v>10</v>
      </c>
      <c r="B7" s="11">
        <f>SUM(B8:B13)</f>
        <v>88309159.589765757</v>
      </c>
      <c r="C7" s="11">
        <f t="shared" ref="C7:H7" si="0">SUM(C8:C13)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ref="I7:I13" si="1">B7+C7+D7+E7+F7+G7+H7</f>
        <v>88309159.589765757</v>
      </c>
    </row>
    <row r="8" spans="1:14" x14ac:dyDescent="0.3">
      <c r="A8" s="12" t="s">
        <v>11</v>
      </c>
      <c r="B8" s="13">
        <v>44489984.149403661</v>
      </c>
      <c r="C8" s="13"/>
      <c r="D8" s="13"/>
      <c r="E8" s="13"/>
      <c r="F8" s="13"/>
      <c r="G8" s="13"/>
      <c r="H8" s="13"/>
      <c r="I8" s="13">
        <f t="shared" si="1"/>
        <v>44489984.149403661</v>
      </c>
    </row>
    <row r="9" spans="1:14" x14ac:dyDescent="0.3">
      <c r="A9" s="14" t="s">
        <v>12</v>
      </c>
      <c r="B9" s="13">
        <v>16427500.4400621</v>
      </c>
      <c r="C9" s="2"/>
      <c r="D9" s="2"/>
      <c r="E9" s="2"/>
      <c r="F9" s="2"/>
      <c r="G9" s="2"/>
      <c r="H9" s="2"/>
      <c r="I9" s="3">
        <f t="shared" si="1"/>
        <v>16427500.4400621</v>
      </c>
    </row>
    <row r="10" spans="1:14" x14ac:dyDescent="0.3">
      <c r="A10" s="14" t="s">
        <v>13</v>
      </c>
      <c r="B10" s="13">
        <v>3712375.0001600003</v>
      </c>
      <c r="C10" s="2"/>
      <c r="D10" s="2"/>
      <c r="E10" s="2"/>
      <c r="F10" s="2"/>
      <c r="G10" s="2"/>
      <c r="H10" s="2"/>
      <c r="I10" s="3">
        <f t="shared" si="1"/>
        <v>3712375.0001600003</v>
      </c>
    </row>
    <row r="11" spans="1:14" x14ac:dyDescent="0.3">
      <c r="A11" s="14" t="s">
        <v>14</v>
      </c>
      <c r="B11" s="13">
        <v>3962800.0000300002</v>
      </c>
      <c r="C11" s="2"/>
      <c r="D11" s="2"/>
      <c r="E11" s="2"/>
      <c r="F11" s="2"/>
      <c r="G11" s="2"/>
      <c r="H11" s="2"/>
      <c r="I11" s="3">
        <f t="shared" si="1"/>
        <v>3962800.0000300002</v>
      </c>
    </row>
    <row r="12" spans="1:14" x14ac:dyDescent="0.3">
      <c r="A12" s="14" t="s">
        <v>42</v>
      </c>
      <c r="B12" s="13">
        <v>19015000.000039998</v>
      </c>
      <c r="C12" s="2"/>
      <c r="D12" s="2"/>
      <c r="E12" s="2"/>
      <c r="F12" s="2"/>
      <c r="G12" s="2"/>
      <c r="H12" s="2"/>
      <c r="I12" s="3">
        <f t="shared" si="1"/>
        <v>19015000.000039998</v>
      </c>
    </row>
    <row r="13" spans="1:14" x14ac:dyDescent="0.3">
      <c r="A13" s="14" t="s">
        <v>15</v>
      </c>
      <c r="B13" s="13">
        <v>701500.00006999983</v>
      </c>
      <c r="C13" s="2"/>
      <c r="D13" s="2"/>
      <c r="E13" s="2"/>
      <c r="F13" s="2"/>
      <c r="G13" s="2"/>
      <c r="H13" s="2"/>
      <c r="I13" s="3">
        <f t="shared" si="1"/>
        <v>701500.00006999983</v>
      </c>
    </row>
    <row r="14" spans="1:14" x14ac:dyDescent="0.3">
      <c r="A14" s="10" t="s">
        <v>22</v>
      </c>
      <c r="B14" s="11">
        <f>B15+B104+B122</f>
        <v>534498666.93742043</v>
      </c>
      <c r="C14" s="11">
        <f t="shared" ref="C14:I14" si="2">C15+C104+C122</f>
        <v>-0.99577672599298239</v>
      </c>
      <c r="D14" s="11">
        <f t="shared" si="2"/>
        <v>-3721365.0265281503</v>
      </c>
      <c r="E14" s="11">
        <f t="shared" si="2"/>
        <v>-13054079.105964998</v>
      </c>
      <c r="F14" s="11">
        <f t="shared" si="2"/>
        <v>14139474.978057135</v>
      </c>
      <c r="G14" s="11">
        <f t="shared" si="2"/>
        <v>55371102.171374328</v>
      </c>
      <c r="H14" s="11">
        <f t="shared" si="2"/>
        <v>10721760.912158392</v>
      </c>
      <c r="I14" s="11">
        <f t="shared" si="2"/>
        <v>597955559.87074041</v>
      </c>
      <c r="J14" s="8"/>
      <c r="L14" s="8"/>
      <c r="N14" s="8"/>
    </row>
    <row r="15" spans="1:14" x14ac:dyDescent="0.3">
      <c r="A15" s="15" t="s">
        <v>16</v>
      </c>
      <c r="B15" s="16">
        <f>B17+B22+B27+B31+B36+B40+B45+B49+B53+B57+B61+B66+B70+B74+B78+B82+B86+B90+B94+B98+B102</f>
        <v>492364853.6161024</v>
      </c>
      <c r="C15" s="16">
        <f t="shared" ref="C15:I15" si="3">C17+C22+C27+C31+C36+C40+C45+C49+C53+C57+C61+C66+C70+C74+C78+C82+C86+C90+C94+C98+C102</f>
        <v>-0.26132768123352434</v>
      </c>
      <c r="D15" s="16">
        <f t="shared" si="3"/>
        <v>-2886451.7019970054</v>
      </c>
      <c r="E15" s="16">
        <f t="shared" si="3"/>
        <v>-13100410.069212565</v>
      </c>
      <c r="F15" s="16">
        <f t="shared" si="3"/>
        <v>14135320.878057135</v>
      </c>
      <c r="G15" s="16">
        <f t="shared" si="3"/>
        <v>53794921.584329933</v>
      </c>
      <c r="H15" s="16">
        <f t="shared" si="3"/>
        <v>10789411.41455646</v>
      </c>
      <c r="I15" s="16">
        <f t="shared" si="3"/>
        <v>555097645.4605087</v>
      </c>
      <c r="J15" s="8"/>
    </row>
    <row r="16" spans="1:14" x14ac:dyDescent="0.3">
      <c r="A16" s="17" t="s">
        <v>1</v>
      </c>
      <c r="B16" s="18"/>
      <c r="C16" s="18"/>
      <c r="D16" s="18"/>
      <c r="E16" s="18"/>
      <c r="F16" s="18"/>
      <c r="G16" s="18"/>
      <c r="H16" s="18"/>
      <c r="I16" s="18">
        <f>B16+C16+D16+E16+F16+G16+H16</f>
        <v>0</v>
      </c>
      <c r="J16" s="8"/>
    </row>
    <row r="17" spans="1:11" collapsed="1" x14ac:dyDescent="0.3">
      <c r="A17" s="19" t="s">
        <v>51</v>
      </c>
      <c r="B17" s="20">
        <f>SUM(B18:B21)</f>
        <v>16296546.793418847</v>
      </c>
      <c r="C17" s="20">
        <f t="shared" ref="C17:H17" si="4">SUM(C18:C21)</f>
        <v>1261086.0624617434</v>
      </c>
      <c r="D17" s="20">
        <f t="shared" si="4"/>
        <v>-21011.220098505462</v>
      </c>
      <c r="E17" s="20">
        <f t="shared" si="4"/>
        <v>1203478.76298348</v>
      </c>
      <c r="F17" s="20">
        <f t="shared" si="4"/>
        <v>14592.165647104925</v>
      </c>
      <c r="G17" s="20">
        <f t="shared" si="4"/>
        <v>513549.68197331694</v>
      </c>
      <c r="H17" s="20">
        <f t="shared" si="4"/>
        <v>280739.74586738355</v>
      </c>
      <c r="I17" s="20">
        <f>SUM(I18:I21)</f>
        <v>19548981.992253367</v>
      </c>
    </row>
    <row r="18" spans="1:11" hidden="1" outlineLevel="1" x14ac:dyDescent="0.3">
      <c r="A18" s="21" t="s">
        <v>2</v>
      </c>
      <c r="B18" s="22">
        <v>170640.59966071331</v>
      </c>
      <c r="C18" s="22">
        <v>1488</v>
      </c>
      <c r="D18" s="22">
        <v>-1592.0944757535001</v>
      </c>
      <c r="E18" s="22">
        <v>-1082.8606234055694</v>
      </c>
      <c r="F18" s="22">
        <v>155.95410422680948</v>
      </c>
      <c r="G18" s="22">
        <v>8080.8497280410274</v>
      </c>
      <c r="H18" s="22">
        <v>6594.8289462274552</v>
      </c>
      <c r="I18" s="22">
        <f>B18+C18+D18+E18+F18+G18+H18</f>
        <v>184285.27734004956</v>
      </c>
    </row>
    <row r="19" spans="1:11" hidden="1" outlineLevel="1" x14ac:dyDescent="0.3">
      <c r="A19" s="21" t="s">
        <v>4</v>
      </c>
      <c r="B19" s="22">
        <v>2053168.6722527344</v>
      </c>
      <c r="C19" s="22">
        <v>1429149</v>
      </c>
      <c r="D19" s="22">
        <v>-4004.1517333955535</v>
      </c>
      <c r="E19" s="22">
        <v>504392.91177990224</v>
      </c>
      <c r="F19" s="22">
        <v>8402.3151251180989</v>
      </c>
      <c r="G19" s="22"/>
      <c r="H19" s="22">
        <v>36770.24806144106</v>
      </c>
      <c r="I19" s="22">
        <f>B19+C19+D19+E19+F19+G19+H19</f>
        <v>4027878.9954857999</v>
      </c>
    </row>
    <row r="20" spans="1:11" hidden="1" outlineLevel="1" x14ac:dyDescent="0.3">
      <c r="A20" s="21" t="s">
        <v>5</v>
      </c>
      <c r="B20" s="22">
        <v>1156083.2184033759</v>
      </c>
      <c r="C20" s="22">
        <v>5151.0624617434514</v>
      </c>
      <c r="D20" s="22">
        <v>-7617.6444654577463</v>
      </c>
      <c r="E20" s="22">
        <v>22503.736988614495</v>
      </c>
      <c r="F20" s="22"/>
      <c r="G20" s="22">
        <v>221450.04216888204</v>
      </c>
      <c r="H20" s="22">
        <v>107556.20761149649</v>
      </c>
      <c r="I20" s="22">
        <f>B20+C20+D20+E20+F20+G20+H20</f>
        <v>1505126.6231686547</v>
      </c>
    </row>
    <row r="21" spans="1:11" hidden="1" outlineLevel="1" x14ac:dyDescent="0.3">
      <c r="A21" s="21" t="s">
        <v>7</v>
      </c>
      <c r="B21" s="22">
        <v>12916654.303102022</v>
      </c>
      <c r="C21" s="22">
        <v>-174702</v>
      </c>
      <c r="D21" s="22">
        <v>-7797.3294238986637</v>
      </c>
      <c r="E21" s="22">
        <v>677664.97483836894</v>
      </c>
      <c r="F21" s="22">
        <v>6033.8964177600155</v>
      </c>
      <c r="G21" s="22">
        <v>284018.79007639387</v>
      </c>
      <c r="H21" s="22">
        <v>129818.46124821855</v>
      </c>
      <c r="I21" s="22">
        <f>B21+C21+D21+E21+F21+G21+H21</f>
        <v>13831691.096258864</v>
      </c>
    </row>
    <row r="22" spans="1:11" collapsed="1" x14ac:dyDescent="0.3">
      <c r="A22" s="19" t="s">
        <v>23</v>
      </c>
      <c r="B22" s="20">
        <f>SUM(B23:B26)</f>
        <v>13692039.705835534</v>
      </c>
      <c r="C22" s="20">
        <f t="shared" ref="C22:I22" si="5">SUM(C23:C26)</f>
        <v>-1134361.8530725527</v>
      </c>
      <c r="D22" s="20">
        <f t="shared" si="5"/>
        <v>-36145.672289849885</v>
      </c>
      <c r="E22" s="20">
        <f t="shared" si="5"/>
        <v>-269514.95791831665</v>
      </c>
      <c r="F22" s="20">
        <f t="shared" si="5"/>
        <v>13350.667203750372</v>
      </c>
      <c r="G22" s="20">
        <f t="shared" si="5"/>
        <v>1410424.2730725696</v>
      </c>
      <c r="H22" s="20">
        <f t="shared" si="5"/>
        <v>247526.82893419376</v>
      </c>
      <c r="I22" s="20">
        <f t="shared" si="5"/>
        <v>13923318.991765331</v>
      </c>
    </row>
    <row r="23" spans="1:11" hidden="1" outlineLevel="1" x14ac:dyDescent="0.3">
      <c r="A23" s="21" t="s">
        <v>2</v>
      </c>
      <c r="B23" s="22">
        <v>1443214.8472878763</v>
      </c>
      <c r="C23" s="22">
        <v>8674</v>
      </c>
      <c r="D23" s="22">
        <v>-7420.0315947982572</v>
      </c>
      <c r="E23" s="22">
        <v>18219.319475635093</v>
      </c>
      <c r="F23" s="22">
        <v>972.52473781363028</v>
      </c>
      <c r="G23" s="22">
        <v>34009.811771055705</v>
      </c>
      <c r="H23" s="22">
        <v>117896.36290785868</v>
      </c>
      <c r="I23" s="22">
        <f>B23+C23+D23+E23+F23+G23+H23</f>
        <v>1615566.8345854413</v>
      </c>
    </row>
    <row r="24" spans="1:11" hidden="1" outlineLevel="1" x14ac:dyDescent="0.3">
      <c r="A24" s="21" t="s">
        <v>4</v>
      </c>
      <c r="B24" s="22">
        <v>10283081.082092304</v>
      </c>
      <c r="C24" s="22">
        <v>-1114361.8530725527</v>
      </c>
      <c r="D24" s="22">
        <v>-18104.145903087217</v>
      </c>
      <c r="E24" s="22">
        <v>-320127.00816654594</v>
      </c>
      <c r="F24" s="22">
        <v>11518.933352737335</v>
      </c>
      <c r="G24" s="22">
        <v>1041001.9797768809</v>
      </c>
      <c r="H24" s="22">
        <v>46226.27638279018</v>
      </c>
      <c r="I24" s="22">
        <f>B24+C24+D24+E24+F24+G24+H24</f>
        <v>9929235.2644625288</v>
      </c>
    </row>
    <row r="25" spans="1:11" hidden="1" outlineLevel="1" x14ac:dyDescent="0.3">
      <c r="A25" s="21" t="s">
        <v>5</v>
      </c>
      <c r="B25" s="22">
        <v>794255.20021078514</v>
      </c>
      <c r="C25" s="22">
        <v>2875</v>
      </c>
      <c r="D25" s="22">
        <v>-3623.1333295652298</v>
      </c>
      <c r="E25" s="22">
        <v>52404.719327494073</v>
      </c>
      <c r="F25" s="22"/>
      <c r="G25" s="22">
        <v>190181.89470365443</v>
      </c>
      <c r="H25" s="22">
        <v>44174.108680737168</v>
      </c>
      <c r="I25" s="22">
        <f>B25+C25+D25+E25+F25+G25+H25</f>
        <v>1080267.7895931054</v>
      </c>
    </row>
    <row r="26" spans="1:11" hidden="1" outlineLevel="1" x14ac:dyDescent="0.3">
      <c r="A26" s="21" t="s">
        <v>7</v>
      </c>
      <c r="B26" s="22">
        <v>1171488.5762445685</v>
      </c>
      <c r="C26" s="22">
        <v>-31549</v>
      </c>
      <c r="D26" s="22">
        <v>-6998.3614623991807</v>
      </c>
      <c r="E26" s="22">
        <v>-20011.98855489985</v>
      </c>
      <c r="F26" s="22">
        <v>859.20911319940774</v>
      </c>
      <c r="G26" s="22">
        <v>145230.58682097858</v>
      </c>
      <c r="H26" s="22">
        <v>39230.08096280774</v>
      </c>
      <c r="I26" s="22">
        <f>B26+C26+D26+E26+F26+G26+H26</f>
        <v>1298249.1031242553</v>
      </c>
    </row>
    <row r="27" spans="1:11" collapsed="1" x14ac:dyDescent="0.3">
      <c r="A27" s="19" t="s">
        <v>24</v>
      </c>
      <c r="B27" s="20">
        <f>SUM(B28:B30)</f>
        <v>2286172.8221134488</v>
      </c>
      <c r="C27" s="20">
        <f t="shared" ref="C27:I27" si="6">SUM(C28:C30)</f>
        <v>177428.77447577025</v>
      </c>
      <c r="D27" s="20">
        <f t="shared" si="6"/>
        <v>-3523.6814267559748</v>
      </c>
      <c r="E27" s="20">
        <f t="shared" si="6"/>
        <v>73418.331995500281</v>
      </c>
      <c r="F27" s="20">
        <f t="shared" si="6"/>
        <v>813.39593283290708</v>
      </c>
      <c r="G27" s="20">
        <f t="shared" si="6"/>
        <v>37886.997090497927</v>
      </c>
      <c r="H27" s="20">
        <f t="shared" si="6"/>
        <v>34325.948686265518</v>
      </c>
      <c r="I27" s="20">
        <f t="shared" si="6"/>
        <v>2606522.5888675596</v>
      </c>
      <c r="J27" s="8"/>
      <c r="K27" s="8"/>
    </row>
    <row r="28" spans="1:11" hidden="1" outlineLevel="1" x14ac:dyDescent="0.3">
      <c r="A28" s="21" t="s">
        <v>2</v>
      </c>
      <c r="B28" s="22">
        <v>9678.8558372504849</v>
      </c>
      <c r="C28" s="22">
        <v>131</v>
      </c>
      <c r="D28" s="22">
        <v>-89.737763301000001</v>
      </c>
      <c r="E28" s="22">
        <v>18.380384327979769</v>
      </c>
      <c r="F28" s="22">
        <v>13.46022066753112</v>
      </c>
      <c r="G28" s="22">
        <v>498.73796849258684</v>
      </c>
      <c r="H28" s="22">
        <v>452.52859818728433</v>
      </c>
      <c r="I28" s="22">
        <f>B28+C28+D28+E28+F28+G28+H28</f>
        <v>10703.225245624868</v>
      </c>
      <c r="J28" s="8"/>
    </row>
    <row r="29" spans="1:11" hidden="1" outlineLevel="1" x14ac:dyDescent="0.3">
      <c r="A29" s="21" t="s">
        <v>5</v>
      </c>
      <c r="B29" s="22">
        <v>635436.61996148666</v>
      </c>
      <c r="C29" s="22">
        <v>75459</v>
      </c>
      <c r="D29" s="22">
        <v>-1039.27354225764</v>
      </c>
      <c r="E29" s="22">
        <v>34446.935604652361</v>
      </c>
      <c r="F29" s="22"/>
      <c r="G29" s="22">
        <v>258.24061466315834</v>
      </c>
      <c r="H29" s="22">
        <v>32756.630287897606</v>
      </c>
      <c r="I29" s="22">
        <f>B29+C29+D29+E29+F29+G29+H29</f>
        <v>777318.15292644221</v>
      </c>
      <c r="J29" s="8"/>
    </row>
    <row r="30" spans="1:11" hidden="1" outlineLevel="1" x14ac:dyDescent="0.3">
      <c r="A30" s="21" t="s">
        <v>7</v>
      </c>
      <c r="B30" s="22">
        <v>1641057.3463147115</v>
      </c>
      <c r="C30" s="22">
        <v>101838.77447577026</v>
      </c>
      <c r="D30" s="22">
        <v>-2394.670121197335</v>
      </c>
      <c r="E30" s="22">
        <v>38953.016006519931</v>
      </c>
      <c r="F30" s="22">
        <v>799.935712165376</v>
      </c>
      <c r="G30" s="22">
        <v>37130.018507342182</v>
      </c>
      <c r="H30" s="22">
        <v>1116.7898001806229</v>
      </c>
      <c r="I30" s="22">
        <f>B30+C30+D30+E30+F30+G30+H30</f>
        <v>1818501.2106954926</v>
      </c>
      <c r="J30" s="8"/>
    </row>
    <row r="31" spans="1:11" collapsed="1" x14ac:dyDescent="0.3">
      <c r="A31" s="19" t="s">
        <v>25</v>
      </c>
      <c r="B31" s="20">
        <f>SUM(B32:B35)</f>
        <v>4275412.3837494263</v>
      </c>
      <c r="C31" s="20">
        <f t="shared" ref="C31:I31" si="7">SUM(C32:C35)</f>
        <v>1003005.4221499375</v>
      </c>
      <c r="D31" s="20">
        <f t="shared" si="7"/>
        <v>-3361.5478573142682</v>
      </c>
      <c r="E31" s="20">
        <f t="shared" si="7"/>
        <v>-80808.876015230053</v>
      </c>
      <c r="F31" s="20">
        <f t="shared" si="7"/>
        <v>503905.06210756849</v>
      </c>
      <c r="G31" s="20">
        <f t="shared" si="7"/>
        <v>1746454.8537460277</v>
      </c>
      <c r="H31" s="20">
        <f t="shared" si="7"/>
        <v>40329.377212855266</v>
      </c>
      <c r="I31" s="20">
        <f t="shared" si="7"/>
        <v>7484936.6750932708</v>
      </c>
      <c r="J31" s="8"/>
    </row>
    <row r="32" spans="1:11" hidden="1" outlineLevel="1" x14ac:dyDescent="0.3">
      <c r="A32" s="21" t="s">
        <v>2</v>
      </c>
      <c r="B32" s="22">
        <v>210682.3630870778</v>
      </c>
      <c r="C32" s="22">
        <v>42905.084507540247</v>
      </c>
      <c r="D32" s="22">
        <v>-1997.8826034659337</v>
      </c>
      <c r="E32" s="22">
        <v>3325.6762226978681</v>
      </c>
      <c r="F32" s="22">
        <v>312.43415848240886</v>
      </c>
      <c r="G32" s="22">
        <v>13527.217646357862</v>
      </c>
      <c r="H32" s="22">
        <v>1824.5232514334157</v>
      </c>
      <c r="I32" s="22">
        <f t="shared" ref="I32:I63" si="8">B32+C32+D32+E32+F32+G32+H32</f>
        <v>270579.41627012362</v>
      </c>
      <c r="J32" s="8"/>
    </row>
    <row r="33" spans="1:11" hidden="1" outlineLevel="1" x14ac:dyDescent="0.3">
      <c r="A33" s="21" t="s">
        <v>4</v>
      </c>
      <c r="B33" s="22">
        <v>1920816.7732817866</v>
      </c>
      <c r="C33" s="22">
        <v>966670.51943941414</v>
      </c>
      <c r="D33" s="22">
        <v>-18.50919354125763</v>
      </c>
      <c r="E33" s="22">
        <v>23066.44572388304</v>
      </c>
      <c r="F33" s="22">
        <v>11782.647507135285</v>
      </c>
      <c r="G33" s="22">
        <v>1415205.8802451275</v>
      </c>
      <c r="H33" s="22">
        <v>7197.9869304261629</v>
      </c>
      <c r="I33" s="22">
        <f t="shared" si="8"/>
        <v>4344721.7439342309</v>
      </c>
      <c r="J33" s="8"/>
    </row>
    <row r="34" spans="1:11" hidden="1" outlineLevel="1" x14ac:dyDescent="0.3">
      <c r="A34" s="21" t="s">
        <v>5</v>
      </c>
      <c r="B34" s="22">
        <v>119129.61125180771</v>
      </c>
      <c r="C34" s="22">
        <v>3004.1693730608959</v>
      </c>
      <c r="D34" s="22">
        <v>-839.94604005447195</v>
      </c>
      <c r="E34" s="22">
        <v>1389.7797948669859</v>
      </c>
      <c r="F34" s="22">
        <v>17276.782896660945</v>
      </c>
      <c r="G34" s="22">
        <v>22815.962192024832</v>
      </c>
      <c r="H34" s="22">
        <v>9686.396645461371</v>
      </c>
      <c r="I34" s="22">
        <f t="shared" si="8"/>
        <v>172462.75611382828</v>
      </c>
      <c r="J34" s="8"/>
    </row>
    <row r="35" spans="1:11" hidden="1" outlineLevel="1" x14ac:dyDescent="0.3">
      <c r="A35" s="21" t="s">
        <v>7</v>
      </c>
      <c r="B35" s="22">
        <v>2024783.6361287544</v>
      </c>
      <c r="C35" s="22">
        <v>-9574.3511700778581</v>
      </c>
      <c r="D35" s="22">
        <v>-505.21002025260498</v>
      </c>
      <c r="E35" s="22">
        <v>-108590.77775667796</v>
      </c>
      <c r="F35" s="22">
        <v>474533.19754528988</v>
      </c>
      <c r="G35" s="22">
        <v>294905.79366251751</v>
      </c>
      <c r="H35" s="22">
        <v>21620.470385534318</v>
      </c>
      <c r="I35" s="22">
        <f t="shared" si="8"/>
        <v>2697172.7587750875</v>
      </c>
      <c r="J35" s="8"/>
    </row>
    <row r="36" spans="1:11" collapsed="1" x14ac:dyDescent="0.3">
      <c r="A36" s="19" t="s">
        <v>26</v>
      </c>
      <c r="B36" s="20">
        <f>SUM(B37:B39)</f>
        <v>11700896.158958351</v>
      </c>
      <c r="C36" s="20">
        <f t="shared" ref="C36:H36" si="9">SUM(C37:C39)</f>
        <v>37422.297383909463</v>
      </c>
      <c r="D36" s="20">
        <f t="shared" si="9"/>
        <v>-11420.511457167859</v>
      </c>
      <c r="E36" s="20">
        <f t="shared" si="9"/>
        <v>316629.25057250884</v>
      </c>
      <c r="F36" s="20">
        <f t="shared" si="9"/>
        <v>348974.79628076556</v>
      </c>
      <c r="G36" s="20">
        <f t="shared" si="9"/>
        <v>514367.82370719302</v>
      </c>
      <c r="H36" s="20">
        <f t="shared" si="9"/>
        <v>753333.26485913503</v>
      </c>
      <c r="I36" s="20">
        <f t="shared" si="8"/>
        <v>13660203.080304695</v>
      </c>
      <c r="J36" s="8"/>
    </row>
    <row r="37" spans="1:11" hidden="1" outlineLevel="1" x14ac:dyDescent="0.3">
      <c r="A37" s="21" t="s">
        <v>2</v>
      </c>
      <c r="B37" s="22">
        <v>458671.81742675364</v>
      </c>
      <c r="C37" s="22">
        <v>1031.0611733975832</v>
      </c>
      <c r="D37" s="22">
        <v>-3475.7989112813584</v>
      </c>
      <c r="E37" s="22">
        <v>-20051.332439725385</v>
      </c>
      <c r="F37" s="22">
        <v>521.30289175006101</v>
      </c>
      <c r="G37" s="22">
        <v>16868.111260489553</v>
      </c>
      <c r="H37" s="22">
        <v>3503.911279255205</v>
      </c>
      <c r="I37" s="22">
        <f t="shared" si="8"/>
        <v>457069.07268063934</v>
      </c>
      <c r="J37" s="8"/>
    </row>
    <row r="38" spans="1:11" hidden="1" outlineLevel="1" x14ac:dyDescent="0.3">
      <c r="A38" s="21" t="s">
        <v>5</v>
      </c>
      <c r="B38" s="22">
        <v>2436402.1015415979</v>
      </c>
      <c r="C38" s="22">
        <v>32624.236510511888</v>
      </c>
      <c r="D38" s="22">
        <v>-7944.7125458865003</v>
      </c>
      <c r="E38" s="22">
        <v>118804.58381223428</v>
      </c>
      <c r="F38" s="22">
        <v>147335.49338901549</v>
      </c>
      <c r="G38" s="22">
        <v>301753.71244670346</v>
      </c>
      <c r="H38" s="22">
        <v>742845.84378987981</v>
      </c>
      <c r="I38" s="22">
        <f t="shared" si="8"/>
        <v>3771821.2589440565</v>
      </c>
      <c r="J38" s="8"/>
    </row>
    <row r="39" spans="1:11" hidden="1" outlineLevel="1" x14ac:dyDescent="0.3">
      <c r="A39" s="21" t="s">
        <v>8</v>
      </c>
      <c r="B39" s="22">
        <v>8805822.2399899997</v>
      </c>
      <c r="C39" s="22">
        <v>3766.9996999999894</v>
      </c>
      <c r="D39" s="22"/>
      <c r="E39" s="22">
        <v>217875.99919999996</v>
      </c>
      <c r="F39" s="22">
        <v>201118</v>
      </c>
      <c r="G39" s="22">
        <v>195746</v>
      </c>
      <c r="H39" s="22">
        <v>6983.5097899999819</v>
      </c>
      <c r="I39" s="22">
        <f t="shared" si="8"/>
        <v>9431312.7486799993</v>
      </c>
      <c r="J39" s="8"/>
    </row>
    <row r="40" spans="1:11" collapsed="1" x14ac:dyDescent="0.3">
      <c r="A40" s="19" t="s">
        <v>27</v>
      </c>
      <c r="B40" s="20">
        <f>SUM(B41:B44)</f>
        <v>42684703.617569536</v>
      </c>
      <c r="C40" s="20">
        <f t="shared" ref="C40:H40" si="10">SUM(C41:C44)</f>
        <v>178449.21938383352</v>
      </c>
      <c r="D40" s="20">
        <f t="shared" si="10"/>
        <v>-1244612.569636282</v>
      </c>
      <c r="E40" s="20">
        <f t="shared" si="10"/>
        <v>-4284870.0904671084</v>
      </c>
      <c r="F40" s="20">
        <f t="shared" si="10"/>
        <v>104288.25071973348</v>
      </c>
      <c r="G40" s="20">
        <f t="shared" si="10"/>
        <v>2059783.8161912302</v>
      </c>
      <c r="H40" s="20">
        <f t="shared" si="10"/>
        <v>673075.37102359254</v>
      </c>
      <c r="I40" s="20">
        <f t="shared" si="8"/>
        <v>40170817.614784539</v>
      </c>
      <c r="J40" s="8"/>
    </row>
    <row r="41" spans="1:11" hidden="1" outlineLevel="1" x14ac:dyDescent="0.3">
      <c r="A41" s="21" t="s">
        <v>2</v>
      </c>
      <c r="B41" s="22">
        <v>7569617.6535488265</v>
      </c>
      <c r="C41" s="22">
        <v>1199.3391948812721</v>
      </c>
      <c r="D41" s="22">
        <v>-1201803.406714808</v>
      </c>
      <c r="E41" s="22">
        <v>-4841397.5140925562</v>
      </c>
      <c r="F41" s="22">
        <v>85246.453802318953</v>
      </c>
      <c r="G41" s="22">
        <v>9766.6485565326566</v>
      </c>
      <c r="H41" s="22">
        <v>8629.2739790319374</v>
      </c>
      <c r="I41" s="22">
        <f t="shared" si="8"/>
        <v>1631258.4482742273</v>
      </c>
      <c r="J41" s="8"/>
    </row>
    <row r="42" spans="1:11" hidden="1" outlineLevel="1" x14ac:dyDescent="0.3">
      <c r="A42" s="21" t="s">
        <v>4</v>
      </c>
      <c r="B42" s="22">
        <v>973159.56257000449</v>
      </c>
      <c r="C42" s="22">
        <v>157007.79820389859</v>
      </c>
      <c r="D42" s="22">
        <v>-1897.8852551162831</v>
      </c>
      <c r="E42" s="22">
        <v>-11175.278506739784</v>
      </c>
      <c r="F42" s="22">
        <v>5231.9099057171334</v>
      </c>
      <c r="G42" s="22"/>
      <c r="H42" s="22">
        <v>8238.2296360937253</v>
      </c>
      <c r="I42" s="22">
        <f t="shared" si="8"/>
        <v>1130564.3365538581</v>
      </c>
      <c r="J42" s="8"/>
    </row>
    <row r="43" spans="1:11" hidden="1" outlineLevel="1" x14ac:dyDescent="0.3">
      <c r="A43" s="21" t="s">
        <v>5</v>
      </c>
      <c r="B43" s="22">
        <v>3200902.0941447094</v>
      </c>
      <c r="C43" s="22">
        <v>61470.908675041632</v>
      </c>
      <c r="D43" s="22">
        <v>-14830.168693317237</v>
      </c>
      <c r="E43" s="22">
        <v>-37514.538134583832</v>
      </c>
      <c r="F43" s="22"/>
      <c r="G43" s="22">
        <v>523073.08446781005</v>
      </c>
      <c r="H43" s="22">
        <v>235963.74082088482</v>
      </c>
      <c r="I43" s="22">
        <f t="shared" si="8"/>
        <v>3969065.1212805449</v>
      </c>
      <c r="J43" s="8"/>
    </row>
    <row r="44" spans="1:11" hidden="1" outlineLevel="1" x14ac:dyDescent="0.3">
      <c r="A44" s="21" t="s">
        <v>7</v>
      </c>
      <c r="B44" s="22">
        <v>30941024.307305995</v>
      </c>
      <c r="C44" s="22">
        <v>-41228.82668998796</v>
      </c>
      <c r="D44" s="22">
        <v>-26081.108973040551</v>
      </c>
      <c r="E44" s="22">
        <v>605217.24026677152</v>
      </c>
      <c r="F44" s="22">
        <v>13809.887011697407</v>
      </c>
      <c r="G44" s="22">
        <v>1526944.0831668875</v>
      </c>
      <c r="H44" s="22">
        <v>420244.12658758205</v>
      </c>
      <c r="I44" s="22">
        <f t="shared" si="8"/>
        <v>33439929.708675899</v>
      </c>
      <c r="J44" s="8"/>
    </row>
    <row r="45" spans="1:11" collapsed="1" x14ac:dyDescent="0.3">
      <c r="A45" s="19" t="s">
        <v>28</v>
      </c>
      <c r="B45" s="20">
        <f>SUM(B46:B48)</f>
        <v>75964475.848697677</v>
      </c>
      <c r="C45" s="20">
        <f t="shared" ref="C45:H45" si="11">SUM(C46:C48)</f>
        <v>-116031.60030260681</v>
      </c>
      <c r="D45" s="20">
        <f t="shared" si="11"/>
        <v>-140971.02091690217</v>
      </c>
      <c r="E45" s="20">
        <f t="shared" si="11"/>
        <v>474693.95938220911</v>
      </c>
      <c r="F45" s="20">
        <f t="shared" si="11"/>
        <v>651145.35598250618</v>
      </c>
      <c r="G45" s="20">
        <f t="shared" si="11"/>
        <v>5379762.015237744</v>
      </c>
      <c r="H45" s="20">
        <f t="shared" si="11"/>
        <v>1205135.9075799396</v>
      </c>
      <c r="I45" s="20">
        <f t="shared" si="8"/>
        <v>83418210.465660572</v>
      </c>
      <c r="J45" s="8"/>
      <c r="K45" s="8"/>
    </row>
    <row r="46" spans="1:11" hidden="1" outlineLevel="1" x14ac:dyDescent="0.3">
      <c r="A46" s="21" t="s">
        <v>2</v>
      </c>
      <c r="B46" s="22">
        <v>671912.95677777031</v>
      </c>
      <c r="C46" s="22">
        <v>8798.0560386671295</v>
      </c>
      <c r="D46" s="22">
        <v>-6303.6628188072173</v>
      </c>
      <c r="E46" s="22">
        <v>8149.4730029415505</v>
      </c>
      <c r="F46" s="22">
        <v>945.57174869735479</v>
      </c>
      <c r="G46" s="22">
        <v>37355.637575582572</v>
      </c>
      <c r="H46" s="22">
        <v>16918.969699128378</v>
      </c>
      <c r="I46" s="22">
        <f>B46+C46+D46+E46+F46+G46+H46</f>
        <v>737777.00202398014</v>
      </c>
      <c r="J46" s="8"/>
    </row>
    <row r="47" spans="1:11" hidden="1" outlineLevel="1" x14ac:dyDescent="0.3">
      <c r="A47" s="21" t="s">
        <v>5</v>
      </c>
      <c r="B47" s="22">
        <v>6580649.1325043058</v>
      </c>
      <c r="C47" s="22">
        <v>76215.819522193065</v>
      </c>
      <c r="D47" s="22">
        <v>-27572.721594747622</v>
      </c>
      <c r="E47" s="22">
        <v>137926.43600620679</v>
      </c>
      <c r="F47" s="22">
        <v>114573.45934343198</v>
      </c>
      <c r="G47" s="22">
        <v>1485505.9809627447</v>
      </c>
      <c r="H47" s="22">
        <v>594582.0102967897</v>
      </c>
      <c r="I47" s="22">
        <f t="shared" si="8"/>
        <v>8961880.1170409229</v>
      </c>
      <c r="J47" s="8"/>
    </row>
    <row r="48" spans="1:11" hidden="1" outlineLevel="1" x14ac:dyDescent="0.3">
      <c r="A48" s="21" t="s">
        <v>7</v>
      </c>
      <c r="B48" s="22">
        <v>68711913.759415597</v>
      </c>
      <c r="C48" s="22">
        <v>-201045.475863467</v>
      </c>
      <c r="D48" s="22">
        <v>-107094.63650334731</v>
      </c>
      <c r="E48" s="22">
        <v>328618.05037306075</v>
      </c>
      <c r="F48" s="22">
        <v>535626.32489037688</v>
      </c>
      <c r="G48" s="22">
        <v>3856900.3966994169</v>
      </c>
      <c r="H48" s="22">
        <v>593634.92758402147</v>
      </c>
      <c r="I48" s="22">
        <f t="shared" si="8"/>
        <v>73718553.346595645</v>
      </c>
      <c r="J48" s="8"/>
    </row>
    <row r="49" spans="1:10" collapsed="1" x14ac:dyDescent="0.3">
      <c r="A49" s="19" t="s">
        <v>29</v>
      </c>
      <c r="B49" s="20">
        <f>SUM(B50:B52)</f>
        <v>4573748.5097727049</v>
      </c>
      <c r="C49" s="20">
        <f t="shared" ref="C49:H49" si="12">SUM(C50:C52)</f>
        <v>1016719.4866955982</v>
      </c>
      <c r="D49" s="20">
        <f t="shared" si="12"/>
        <v>-10672.804769336819</v>
      </c>
      <c r="E49" s="20">
        <f t="shared" si="12"/>
        <v>752936.48376507242</v>
      </c>
      <c r="F49" s="20">
        <f t="shared" si="12"/>
        <v>71477.057414284762</v>
      </c>
      <c r="G49" s="20">
        <f t="shared" si="12"/>
        <v>816054.84552652598</v>
      </c>
      <c r="H49" s="20">
        <f t="shared" si="12"/>
        <v>15466.126077193319</v>
      </c>
      <c r="I49" s="20">
        <f t="shared" si="8"/>
        <v>7235729.7044820422</v>
      </c>
      <c r="J49" s="8"/>
    </row>
    <row r="50" spans="1:10" hidden="1" outlineLevel="1" x14ac:dyDescent="0.3">
      <c r="A50" s="21" t="s">
        <v>2</v>
      </c>
      <c r="B50" s="22">
        <v>94089.648947914102</v>
      </c>
      <c r="C50" s="22">
        <v>764.5052219684527</v>
      </c>
      <c r="D50" s="22">
        <v>-882.31205999999997</v>
      </c>
      <c r="E50" s="22">
        <v>179.42512697885212</v>
      </c>
      <c r="F50" s="22">
        <v>82.906027191056666</v>
      </c>
      <c r="G50" s="22">
        <v>4133.0708628689363</v>
      </c>
      <c r="H50" s="22">
        <v>3137.2351156811019</v>
      </c>
      <c r="I50" s="22">
        <f t="shared" si="8"/>
        <v>101504.47924260251</v>
      </c>
      <c r="J50" s="8"/>
    </row>
    <row r="51" spans="1:10" hidden="1" outlineLevel="1" x14ac:dyDescent="0.3">
      <c r="A51" s="21" t="s">
        <v>4</v>
      </c>
      <c r="B51" s="22">
        <v>4254152.7357659722</v>
      </c>
      <c r="C51" s="22">
        <v>1013670.0783326683</v>
      </c>
      <c r="D51" s="22">
        <v>-8166.5626874826703</v>
      </c>
      <c r="E51" s="22">
        <v>731323.58437185292</v>
      </c>
      <c r="F51" s="22">
        <v>71394.151387093705</v>
      </c>
      <c r="G51" s="22">
        <v>735317.17437849566</v>
      </c>
      <c r="H51" s="22">
        <v>-11995.598031672627</v>
      </c>
      <c r="I51" s="22">
        <f t="shared" si="8"/>
        <v>6785695.563516927</v>
      </c>
      <c r="J51" s="8"/>
    </row>
    <row r="52" spans="1:10" hidden="1" outlineLevel="1" x14ac:dyDescent="0.3">
      <c r="A52" s="21" t="s">
        <v>5</v>
      </c>
      <c r="B52" s="22">
        <v>225506.12505881832</v>
      </c>
      <c r="C52" s="22">
        <v>2284.9031409615845</v>
      </c>
      <c r="D52" s="22">
        <v>-1623.930021854148</v>
      </c>
      <c r="E52" s="22">
        <v>21433.474266240606</v>
      </c>
      <c r="F52" s="22"/>
      <c r="G52" s="22">
        <v>76604.600285161461</v>
      </c>
      <c r="H52" s="22">
        <v>24324.488993184845</v>
      </c>
      <c r="I52" s="22">
        <f t="shared" si="8"/>
        <v>348529.66172251268</v>
      </c>
      <c r="J52" s="8"/>
    </row>
    <row r="53" spans="1:10" collapsed="1" x14ac:dyDescent="0.3">
      <c r="A53" s="19" t="s">
        <v>30</v>
      </c>
      <c r="B53" s="20">
        <f>SUM(B54:B56)</f>
        <v>85662237.207926854</v>
      </c>
      <c r="C53" s="20">
        <f t="shared" ref="C53:H53" si="13">SUM(C54:C56)</f>
        <v>-1583272.518193393</v>
      </c>
      <c r="D53" s="20">
        <f t="shared" si="13"/>
        <v>-172964.32052331575</v>
      </c>
      <c r="E53" s="20">
        <f t="shared" si="13"/>
        <v>-3676282.1689629699</v>
      </c>
      <c r="F53" s="20">
        <f t="shared" si="13"/>
        <v>238771.55721528153</v>
      </c>
      <c r="G53" s="20">
        <f t="shared" si="13"/>
        <v>14931836.754600342</v>
      </c>
      <c r="H53" s="20">
        <f t="shared" si="13"/>
        <v>1601186.9066912127</v>
      </c>
      <c r="I53" s="20">
        <f t="shared" si="8"/>
        <v>97001513.418754011</v>
      </c>
      <c r="J53" s="8"/>
    </row>
    <row r="54" spans="1:10" hidden="1" outlineLevel="1" x14ac:dyDescent="0.3">
      <c r="A54" s="21" t="s">
        <v>2</v>
      </c>
      <c r="B54" s="22">
        <v>421321.41117928573</v>
      </c>
      <c r="C54" s="22">
        <v>56112.999313634333</v>
      </c>
      <c r="D54" s="22">
        <v>-3971.7369313248009</v>
      </c>
      <c r="E54" s="22">
        <v>1750.4764561987474</v>
      </c>
      <c r="F54" s="22">
        <v>630.93384274116966</v>
      </c>
      <c r="G54" s="22">
        <v>24261.664020964767</v>
      </c>
      <c r="H54" s="22">
        <v>363310.81017307809</v>
      </c>
      <c r="I54" s="22">
        <f t="shared" si="8"/>
        <v>863416.55805457802</v>
      </c>
      <c r="J54" s="8"/>
    </row>
    <row r="55" spans="1:10" hidden="1" outlineLevel="1" x14ac:dyDescent="0.3">
      <c r="A55" s="21" t="s">
        <v>4</v>
      </c>
      <c r="B55" s="22">
        <v>82781461.014319047</v>
      </c>
      <c r="C55" s="22">
        <v>-1657784.103850309</v>
      </c>
      <c r="D55" s="22">
        <v>-161442.91265160096</v>
      </c>
      <c r="E55" s="22">
        <v>-3705071.2170590581</v>
      </c>
      <c r="F55" s="22">
        <v>238140.62337254037</v>
      </c>
      <c r="G55" s="22">
        <v>13599051.951498061</v>
      </c>
      <c r="H55" s="22">
        <v>1133783.6683295839</v>
      </c>
      <c r="I55" s="22">
        <f t="shared" si="8"/>
        <v>92228139.023958266</v>
      </c>
      <c r="J55" s="8"/>
    </row>
    <row r="56" spans="1:10" hidden="1" outlineLevel="1" x14ac:dyDescent="0.3">
      <c r="A56" s="21" t="s">
        <v>5</v>
      </c>
      <c r="B56" s="22">
        <v>2459454.7824285189</v>
      </c>
      <c r="C56" s="22">
        <v>18398.586343281771</v>
      </c>
      <c r="D56" s="22">
        <v>-7549.670940390004</v>
      </c>
      <c r="E56" s="22">
        <v>27038.571639889553</v>
      </c>
      <c r="F56" s="22"/>
      <c r="G56" s="22">
        <v>1308523.1390813154</v>
      </c>
      <c r="H56" s="22">
        <v>104092.42818855085</v>
      </c>
      <c r="I56" s="22">
        <f t="shared" si="8"/>
        <v>3909957.8367411667</v>
      </c>
      <c r="J56" s="8"/>
    </row>
    <row r="57" spans="1:10" collapsed="1" x14ac:dyDescent="0.3">
      <c r="A57" s="19" t="s">
        <v>61</v>
      </c>
      <c r="B57" s="20">
        <f>SUM(B58:B60)</f>
        <v>16022647.45366914</v>
      </c>
      <c r="C57" s="20">
        <f t="shared" ref="C57:H57" si="14">SUM(C58:C60)</f>
        <v>-152679.96188817726</v>
      </c>
      <c r="D57" s="20">
        <f t="shared" si="14"/>
        <v>-167152.62882600675</v>
      </c>
      <c r="E57" s="20">
        <f t="shared" si="14"/>
        <v>-304576.273740987</v>
      </c>
      <c r="F57" s="20">
        <f t="shared" si="14"/>
        <v>46491.965604030913</v>
      </c>
      <c r="G57" s="20">
        <f t="shared" si="14"/>
        <v>2131512.5831731549</v>
      </c>
      <c r="H57" s="20">
        <f t="shared" si="14"/>
        <v>765102.15214040957</v>
      </c>
      <c r="I57" s="20">
        <f t="shared" si="8"/>
        <v>18341345.290131565</v>
      </c>
      <c r="J57" s="8"/>
    </row>
    <row r="58" spans="1:10" hidden="1" outlineLevel="1" x14ac:dyDescent="0.3">
      <c r="A58" s="21" t="s">
        <v>2</v>
      </c>
      <c r="B58" s="22">
        <v>350164.41628157388</v>
      </c>
      <c r="C58" s="22">
        <v>3612.6595389698764</v>
      </c>
      <c r="D58" s="22">
        <v>-2647.2278966647787</v>
      </c>
      <c r="E58" s="22">
        <v>8024.2228941526382</v>
      </c>
      <c r="F58" s="22">
        <v>397.03701118490665</v>
      </c>
      <c r="G58" s="22">
        <v>12416.337171481115</v>
      </c>
      <c r="H58" s="22">
        <v>4815.5519740723976</v>
      </c>
      <c r="I58" s="22">
        <f t="shared" si="8"/>
        <v>376782.99697477004</v>
      </c>
      <c r="J58" s="8"/>
    </row>
    <row r="59" spans="1:10" hidden="1" outlineLevel="1" x14ac:dyDescent="0.3">
      <c r="A59" s="21" t="s">
        <v>5</v>
      </c>
      <c r="B59" s="22">
        <v>713417.33032978547</v>
      </c>
      <c r="C59" s="22">
        <v>8967.640453430553</v>
      </c>
      <c r="D59" s="22">
        <v>-2791.9794531852399</v>
      </c>
      <c r="E59" s="22">
        <v>14748.253980990499</v>
      </c>
      <c r="F59" s="22">
        <v>43767.850004874395</v>
      </c>
      <c r="G59" s="22">
        <v>69484.609359949944</v>
      </c>
      <c r="H59" s="22">
        <v>64791.712261265842</v>
      </c>
      <c r="I59" s="22">
        <f t="shared" si="8"/>
        <v>912385.41693711153</v>
      </c>
      <c r="J59" s="8"/>
    </row>
    <row r="60" spans="1:10" hidden="1" outlineLevel="1" x14ac:dyDescent="0.3">
      <c r="A60" s="21" t="s">
        <v>7</v>
      </c>
      <c r="B60" s="22">
        <v>14959065.707057782</v>
      </c>
      <c r="C60" s="22">
        <v>-165260.26188057769</v>
      </c>
      <c r="D60" s="22">
        <v>-161713.42147615674</v>
      </c>
      <c r="E60" s="22">
        <v>-327348.75061613013</v>
      </c>
      <c r="F60" s="22">
        <v>2327.0785879716159</v>
      </c>
      <c r="G60" s="22">
        <v>2049611.636641724</v>
      </c>
      <c r="H60" s="22">
        <v>695494.88790507137</v>
      </c>
      <c r="I60" s="22">
        <f t="shared" si="8"/>
        <v>17052176.876219682</v>
      </c>
      <c r="J60" s="8"/>
    </row>
    <row r="61" spans="1:10" collapsed="1" x14ac:dyDescent="0.3">
      <c r="A61" s="19" t="s">
        <v>31</v>
      </c>
      <c r="B61" s="20">
        <f>SUM(B62:B65)</f>
        <v>43660993.077516608</v>
      </c>
      <c r="C61" s="20">
        <f t="shared" ref="C61:H61" si="15">SUM(C62:C65)</f>
        <v>232774.81200845039</v>
      </c>
      <c r="D61" s="20">
        <f t="shared" si="15"/>
        <v>-6512.8379843023504</v>
      </c>
      <c r="E61" s="20">
        <f t="shared" si="15"/>
        <v>1284134.3066342722</v>
      </c>
      <c r="F61" s="20">
        <f t="shared" si="15"/>
        <v>5124509.0077808471</v>
      </c>
      <c r="G61" s="20">
        <f t="shared" si="15"/>
        <v>292971.77039128705</v>
      </c>
      <c r="H61" s="20">
        <f t="shared" si="15"/>
        <v>2772.8414289437696</v>
      </c>
      <c r="I61" s="20">
        <f t="shared" si="8"/>
        <v>50591642.977776103</v>
      </c>
      <c r="J61" s="8"/>
    </row>
    <row r="62" spans="1:10" hidden="1" outlineLevel="1" x14ac:dyDescent="0.3">
      <c r="A62" s="21" t="s">
        <v>2</v>
      </c>
      <c r="B62" s="22">
        <v>516775.88075541606</v>
      </c>
      <c r="C62" s="22">
        <v>35680.48234569122</v>
      </c>
      <c r="D62" s="22">
        <v>-4445.5815441514778</v>
      </c>
      <c r="E62" s="22">
        <v>10518.709113564333</v>
      </c>
      <c r="F62" s="22">
        <v>645.84636483721908</v>
      </c>
      <c r="G62" s="22">
        <v>30549.018492130115</v>
      </c>
      <c r="H62" s="22">
        <v>3423.9519688467517</v>
      </c>
      <c r="I62" s="22">
        <f t="shared" si="8"/>
        <v>593148.30749633419</v>
      </c>
      <c r="J62" s="8"/>
    </row>
    <row r="63" spans="1:10" hidden="1" outlineLevel="1" x14ac:dyDescent="0.3">
      <c r="A63" s="21" t="s">
        <v>3</v>
      </c>
      <c r="B63" s="22">
        <v>42273894.99998001</v>
      </c>
      <c r="C63" s="22">
        <v>-1.9999995129182932E-4</v>
      </c>
      <c r="D63" s="22"/>
      <c r="E63" s="22">
        <v>1154000</v>
      </c>
      <c r="F63" s="22">
        <v>5109296</v>
      </c>
      <c r="G63" s="22"/>
      <c r="H63" s="22">
        <v>0</v>
      </c>
      <c r="I63" s="22">
        <f t="shared" si="8"/>
        <v>48537190.999780007</v>
      </c>
      <c r="J63" s="8"/>
    </row>
    <row r="64" spans="1:10" hidden="1" outlineLevel="1" x14ac:dyDescent="0.3">
      <c r="A64" s="21" t="s">
        <v>4</v>
      </c>
      <c r="B64" s="22">
        <v>546344.28689031338</v>
      </c>
      <c r="C64" s="22">
        <v>196311.32407689601</v>
      </c>
      <c r="D64" s="22">
        <v>-1032.993468469268</v>
      </c>
      <c r="E64" s="22">
        <v>113341.2940550285</v>
      </c>
      <c r="F64" s="22">
        <v>14567.161416010204</v>
      </c>
      <c r="G64" s="22">
        <v>223368.46011202424</v>
      </c>
      <c r="H64" s="22">
        <v>-11479.489093927968</v>
      </c>
      <c r="I64" s="22">
        <f t="shared" ref="I64:I95" si="16">B64+C64+D64+E64+F64+G64+H64</f>
        <v>1081420.0439878751</v>
      </c>
      <c r="J64" s="8"/>
    </row>
    <row r="65" spans="1:11" hidden="1" outlineLevel="1" x14ac:dyDescent="0.3">
      <c r="A65" s="21" t="s">
        <v>5</v>
      </c>
      <c r="B65" s="22">
        <v>323977.90989086532</v>
      </c>
      <c r="C65" s="22">
        <v>783.0057858631111</v>
      </c>
      <c r="D65" s="22">
        <v>-1034.262971681605</v>
      </c>
      <c r="E65" s="22">
        <v>6274.3034656792661</v>
      </c>
      <c r="F65" s="22"/>
      <c r="G65" s="22">
        <v>39054.291787132694</v>
      </c>
      <c r="H65" s="22">
        <v>10828.378554024986</v>
      </c>
      <c r="I65" s="22">
        <f t="shared" si="16"/>
        <v>379883.62651188375</v>
      </c>
      <c r="J65" s="8"/>
    </row>
    <row r="66" spans="1:11" collapsed="1" x14ac:dyDescent="0.3">
      <c r="A66" s="19" t="s">
        <v>32</v>
      </c>
      <c r="B66" s="20">
        <f>SUM(B67:B69)</f>
        <v>41386429.861257121</v>
      </c>
      <c r="C66" s="20">
        <f t="shared" ref="C66:H66" si="17">SUM(C67:C69)</f>
        <v>-157614.48479355813</v>
      </c>
      <c r="D66" s="20">
        <f t="shared" si="17"/>
        <v>-63445.111456486018</v>
      </c>
      <c r="E66" s="20">
        <f t="shared" si="17"/>
        <v>388303.91448023135</v>
      </c>
      <c r="F66" s="20">
        <f t="shared" si="17"/>
        <v>12233.27682236769</v>
      </c>
      <c r="G66" s="20">
        <f t="shared" si="17"/>
        <v>1714948.5284544071</v>
      </c>
      <c r="H66" s="20">
        <f t="shared" si="17"/>
        <v>-785311.94125721953</v>
      </c>
      <c r="I66" s="20">
        <f t="shared" si="16"/>
        <v>42495544.043506868</v>
      </c>
      <c r="J66" s="8"/>
    </row>
    <row r="67" spans="1:11" hidden="1" outlineLevel="1" x14ac:dyDescent="0.3">
      <c r="A67" s="21" t="s">
        <v>2</v>
      </c>
      <c r="B67" s="22">
        <v>2944720.8541130787</v>
      </c>
      <c r="C67" s="22">
        <v>10594.969614133675</v>
      </c>
      <c r="D67" s="22">
        <v>-7792.886632371481</v>
      </c>
      <c r="E67" s="22">
        <v>12376.664812742485</v>
      </c>
      <c r="F67" s="22">
        <v>1169.0792737756742</v>
      </c>
      <c r="G67" s="22">
        <v>42845.073873565096</v>
      </c>
      <c r="H67" s="22">
        <v>-1546695.469236034</v>
      </c>
      <c r="I67" s="22">
        <f t="shared" si="16"/>
        <v>1457218.2858188897</v>
      </c>
      <c r="J67" s="8"/>
    </row>
    <row r="68" spans="1:11" hidden="1" outlineLevel="1" x14ac:dyDescent="0.3">
      <c r="A68" s="21" t="s">
        <v>5</v>
      </c>
      <c r="B68" s="22">
        <v>2638518.7207781337</v>
      </c>
      <c r="C68" s="22">
        <v>16426.361394916243</v>
      </c>
      <c r="D68" s="22">
        <v>-11914.630382245739</v>
      </c>
      <c r="E68" s="22">
        <v>116497.96618764832</v>
      </c>
      <c r="F68" s="22"/>
      <c r="G68" s="22">
        <v>427396.88447624841</v>
      </c>
      <c r="H68" s="22">
        <v>112985.1416086267</v>
      </c>
      <c r="I68" s="22">
        <f t="shared" si="16"/>
        <v>3299910.4440633273</v>
      </c>
      <c r="J68" s="8"/>
    </row>
    <row r="69" spans="1:11" hidden="1" outlineLevel="1" x14ac:dyDescent="0.3">
      <c r="A69" s="21" t="s">
        <v>7</v>
      </c>
      <c r="B69" s="22">
        <v>35803190.286365911</v>
      </c>
      <c r="C69" s="22">
        <v>-184635.81580260806</v>
      </c>
      <c r="D69" s="22">
        <v>-43737.594441868794</v>
      </c>
      <c r="E69" s="22">
        <v>259429.28347984058</v>
      </c>
      <c r="F69" s="22">
        <v>11064.197548592016</v>
      </c>
      <c r="G69" s="22">
        <v>1244706.5701045936</v>
      </c>
      <c r="H69" s="22">
        <v>648398.38637018786</v>
      </c>
      <c r="I69" s="22">
        <f t="shared" si="16"/>
        <v>37738415.313624643</v>
      </c>
      <c r="J69" s="8"/>
    </row>
    <row r="70" spans="1:11" collapsed="1" x14ac:dyDescent="0.3">
      <c r="A70" s="19" t="s">
        <v>33</v>
      </c>
      <c r="B70" s="20">
        <f>SUM(B71:B73)</f>
        <v>4188946.6355796028</v>
      </c>
      <c r="C70" s="20">
        <f t="shared" ref="C70:H70" si="18">SUM(C71:C73)</f>
        <v>-944280.48867894663</v>
      </c>
      <c r="D70" s="20">
        <f t="shared" si="18"/>
        <v>-11259.574079303769</v>
      </c>
      <c r="E70" s="20">
        <f t="shared" si="18"/>
        <v>194882.03239537642</v>
      </c>
      <c r="F70" s="20">
        <f t="shared" si="18"/>
        <v>1716474.0286196743</v>
      </c>
      <c r="G70" s="20">
        <f t="shared" si="18"/>
        <v>7664975.548618773</v>
      </c>
      <c r="H70" s="20">
        <f t="shared" si="18"/>
        <v>4036.528777999556</v>
      </c>
      <c r="I70" s="20">
        <f t="shared" si="16"/>
        <v>12813774.711233176</v>
      </c>
      <c r="J70" s="8"/>
    </row>
    <row r="71" spans="1:11" hidden="1" outlineLevel="1" x14ac:dyDescent="0.3">
      <c r="A71" s="21" t="s">
        <v>2</v>
      </c>
      <c r="B71" s="22">
        <v>219542.51421179928</v>
      </c>
      <c r="C71" s="22">
        <v>113027.28082627125</v>
      </c>
      <c r="D71" s="22">
        <v>-2058.7281400000002</v>
      </c>
      <c r="E71" s="22">
        <v>14302.142314351047</v>
      </c>
      <c r="F71" s="22">
        <v>578.73093233657141</v>
      </c>
      <c r="G71" s="22">
        <v>15010.788592696927</v>
      </c>
      <c r="H71" s="22">
        <v>8412.6290005946139</v>
      </c>
      <c r="I71" s="22">
        <f t="shared" si="16"/>
        <v>368815.3577380497</v>
      </c>
      <c r="J71" s="8"/>
    </row>
    <row r="72" spans="1:11" hidden="1" outlineLevel="1" x14ac:dyDescent="0.3">
      <c r="A72" s="21" t="s">
        <v>4</v>
      </c>
      <c r="B72" s="22">
        <v>3373114.4047679212</v>
      </c>
      <c r="C72" s="22">
        <v>-1090662.4108326291</v>
      </c>
      <c r="D72" s="22">
        <v>-5332.8392073067953</v>
      </c>
      <c r="E72" s="22">
        <v>148245.93940165106</v>
      </c>
      <c r="F72" s="22">
        <v>1500950.256633648</v>
      </c>
      <c r="G72" s="22">
        <v>5857788.0738794021</v>
      </c>
      <c r="H72" s="22">
        <v>-55916.863614733949</v>
      </c>
      <c r="I72" s="22">
        <f t="shared" si="16"/>
        <v>9728186.5610279515</v>
      </c>
      <c r="J72" s="8"/>
    </row>
    <row r="73" spans="1:11" hidden="1" outlineLevel="1" x14ac:dyDescent="0.3">
      <c r="A73" s="21" t="s">
        <v>5</v>
      </c>
      <c r="B73" s="22">
        <v>596289.71659988188</v>
      </c>
      <c r="C73" s="22">
        <v>33354.641327411118</v>
      </c>
      <c r="D73" s="22">
        <v>-3868.0067319969748</v>
      </c>
      <c r="E73" s="22">
        <v>32333.950679374302</v>
      </c>
      <c r="F73" s="22">
        <v>214945.04105368978</v>
      </c>
      <c r="G73" s="22">
        <v>1792176.6861466737</v>
      </c>
      <c r="H73" s="22">
        <v>51540.763392138892</v>
      </c>
      <c r="I73" s="22">
        <f t="shared" si="16"/>
        <v>2716772.7924671727</v>
      </c>
      <c r="J73" s="8"/>
    </row>
    <row r="74" spans="1:11" collapsed="1" x14ac:dyDescent="0.3">
      <c r="A74" s="19" t="s">
        <v>34</v>
      </c>
      <c r="B74" s="20">
        <f>SUM(B75:B77)</f>
        <v>54684015.514010251</v>
      </c>
      <c r="C74" s="20">
        <f t="shared" ref="C74:H74" si="19">SUM(C75:C77)</f>
        <v>458794.32224762649</v>
      </c>
      <c r="D74" s="20">
        <f t="shared" si="19"/>
        <v>-139066.00173905276</v>
      </c>
      <c r="E74" s="20">
        <f t="shared" si="19"/>
        <v>-2237141.4586235587</v>
      </c>
      <c r="F74" s="20">
        <f t="shared" si="19"/>
        <v>914025.68471538532</v>
      </c>
      <c r="G74" s="20">
        <f t="shared" si="19"/>
        <v>4867446.1382710738</v>
      </c>
      <c r="H74" s="20">
        <f t="shared" si="19"/>
        <v>1357260.621639621</v>
      </c>
      <c r="I74" s="20">
        <f t="shared" si="16"/>
        <v>59905334.82052134</v>
      </c>
      <c r="J74" s="8"/>
      <c r="K74" s="8"/>
    </row>
    <row r="75" spans="1:11" hidden="1" outlineLevel="1" x14ac:dyDescent="0.3">
      <c r="A75" s="21" t="s">
        <v>2</v>
      </c>
      <c r="B75" s="22">
        <v>1684606.460897821</v>
      </c>
      <c r="C75" s="22">
        <v>9567.8663227894449</v>
      </c>
      <c r="D75" s="22">
        <v>-6932.7240398001468</v>
      </c>
      <c r="E75" s="22">
        <v>15225.874431715949</v>
      </c>
      <c r="F75" s="22">
        <v>1040.0246449574688</v>
      </c>
      <c r="G75" s="22">
        <v>42159.190996969577</v>
      </c>
      <c r="H75" s="22">
        <v>157021.26521615055</v>
      </c>
      <c r="I75" s="22">
        <f t="shared" si="16"/>
        <v>1902687.9584706037</v>
      </c>
    </row>
    <row r="76" spans="1:11" hidden="1" outlineLevel="1" x14ac:dyDescent="0.3">
      <c r="A76" s="21" t="s">
        <v>5</v>
      </c>
      <c r="B76" s="22">
        <v>4890456.2238359442</v>
      </c>
      <c r="C76" s="22">
        <v>21695.764082729038</v>
      </c>
      <c r="D76" s="22">
        <v>-17433.75277590286</v>
      </c>
      <c r="E76" s="22">
        <v>-12412.684846773809</v>
      </c>
      <c r="F76" s="22">
        <v>53525.358951986571</v>
      </c>
      <c r="G76" s="22">
        <v>692987.8488118177</v>
      </c>
      <c r="H76" s="22">
        <v>210990.71036689667</v>
      </c>
      <c r="I76" s="22">
        <f t="shared" si="16"/>
        <v>5839809.468426697</v>
      </c>
    </row>
    <row r="77" spans="1:11" hidden="1" outlineLevel="1" x14ac:dyDescent="0.3">
      <c r="A77" s="21" t="s">
        <v>7</v>
      </c>
      <c r="B77" s="22">
        <v>48108952.829276487</v>
      </c>
      <c r="C77" s="22">
        <v>427530.69184210803</v>
      </c>
      <c r="D77" s="22">
        <v>-114699.52492334976</v>
      </c>
      <c r="E77" s="22">
        <v>-2239954.6482085008</v>
      </c>
      <c r="F77" s="22">
        <v>859460.30111844128</v>
      </c>
      <c r="G77" s="22">
        <v>4132299.0984622869</v>
      </c>
      <c r="H77" s="22">
        <v>989248.64605657384</v>
      </c>
      <c r="I77" s="22">
        <f t="shared" si="16"/>
        <v>52162837.393624052</v>
      </c>
    </row>
    <row r="78" spans="1:11" collapsed="1" x14ac:dyDescent="0.3">
      <c r="A78" s="19" t="s">
        <v>35</v>
      </c>
      <c r="B78" s="20">
        <f>SUM(B79:B81)</f>
        <v>9865119.1072756164</v>
      </c>
      <c r="C78" s="20">
        <f t="shared" ref="C78:H78" si="20">SUM(C79:C81)</f>
        <v>85581.516509653302</v>
      </c>
      <c r="D78" s="20">
        <f t="shared" si="20"/>
        <v>-11295.148223095492</v>
      </c>
      <c r="E78" s="20">
        <f t="shared" si="20"/>
        <v>149403.15595175998</v>
      </c>
      <c r="F78" s="20">
        <f t="shared" si="20"/>
        <v>777802.39546285593</v>
      </c>
      <c r="G78" s="20">
        <f t="shared" si="20"/>
        <v>404852.59599596355</v>
      </c>
      <c r="H78" s="20">
        <f t="shared" si="20"/>
        <v>81877.968835907202</v>
      </c>
      <c r="I78" s="20">
        <f t="shared" si="16"/>
        <v>11353341.591808664</v>
      </c>
    </row>
    <row r="79" spans="1:11" hidden="1" outlineLevel="1" x14ac:dyDescent="0.3">
      <c r="A79" s="21" t="s">
        <v>2</v>
      </c>
      <c r="B79" s="22">
        <v>94150.77520504249</v>
      </c>
      <c r="C79" s="22">
        <v>1273.1175760423762</v>
      </c>
      <c r="D79" s="22">
        <v>-887.00921518649989</v>
      </c>
      <c r="E79" s="22">
        <v>2023.5783053874177</v>
      </c>
      <c r="F79" s="22">
        <v>133.04601074455394</v>
      </c>
      <c r="G79" s="22">
        <v>4449.5205915178158</v>
      </c>
      <c r="H79" s="22">
        <v>2502.1960664858234</v>
      </c>
      <c r="I79" s="22">
        <f t="shared" si="16"/>
        <v>103645.22454003397</v>
      </c>
    </row>
    <row r="80" spans="1:11" hidden="1" outlineLevel="1" x14ac:dyDescent="0.3">
      <c r="A80" s="21" t="s">
        <v>5</v>
      </c>
      <c r="B80" s="22">
        <v>442664.72511212225</v>
      </c>
      <c r="C80" s="22">
        <v>7241.4130090410936</v>
      </c>
      <c r="D80" s="22">
        <v>-3613.8756245118602</v>
      </c>
      <c r="E80" s="22">
        <v>4023.5926308118551</v>
      </c>
      <c r="F80" s="22">
        <v>34553.56579332189</v>
      </c>
      <c r="G80" s="22">
        <v>89436.360018644482</v>
      </c>
      <c r="H80" s="22">
        <v>53478.176685509097</v>
      </c>
      <c r="I80" s="22">
        <f t="shared" si="16"/>
        <v>627783.9576249388</v>
      </c>
    </row>
    <row r="81" spans="1:9" hidden="1" outlineLevel="1" x14ac:dyDescent="0.3">
      <c r="A81" s="21" t="s">
        <v>7</v>
      </c>
      <c r="B81" s="22">
        <v>9328303.6069584526</v>
      </c>
      <c r="C81" s="22">
        <v>77066.985924569832</v>
      </c>
      <c r="D81" s="22">
        <v>-6794.2633833971313</v>
      </c>
      <c r="E81" s="22">
        <v>143355.9850155607</v>
      </c>
      <c r="F81" s="22">
        <v>743115.78365878947</v>
      </c>
      <c r="G81" s="22">
        <v>310966.71538580122</v>
      </c>
      <c r="H81" s="22">
        <v>25897.596083912278</v>
      </c>
      <c r="I81" s="22">
        <f t="shared" si="16"/>
        <v>10621912.409643689</v>
      </c>
    </row>
    <row r="82" spans="1:9" collapsed="1" x14ac:dyDescent="0.3">
      <c r="A82" s="19" t="s">
        <v>36</v>
      </c>
      <c r="B82" s="20">
        <f>SUM(B83:B85)</f>
        <v>10815321.757902518</v>
      </c>
      <c r="C82" s="20">
        <f t="shared" ref="C82:H82" si="21">SUM(C83:C85)</f>
        <v>-642987.95070452534</v>
      </c>
      <c r="D82" s="20">
        <f t="shared" si="21"/>
        <v>-247968.84360996378</v>
      </c>
      <c r="E82" s="20">
        <f t="shared" si="21"/>
        <v>-2092253.0583211898</v>
      </c>
      <c r="F82" s="20">
        <f t="shared" si="21"/>
        <v>1529437.4197619085</v>
      </c>
      <c r="G82" s="20">
        <f t="shared" si="21"/>
        <v>3476349.8699655104</v>
      </c>
      <c r="H82" s="20">
        <f t="shared" si="21"/>
        <v>-424154.2949339042</v>
      </c>
      <c r="I82" s="20">
        <f t="shared" si="16"/>
        <v>12413744.900060352</v>
      </c>
    </row>
    <row r="83" spans="1:9" hidden="1" outlineLevel="1" x14ac:dyDescent="0.3">
      <c r="A83" s="21" t="s">
        <v>2</v>
      </c>
      <c r="B83" s="22">
        <v>3566216.6042316342</v>
      </c>
      <c r="C83" s="22">
        <v>-335382.36230725917</v>
      </c>
      <c r="D83" s="22">
        <v>-236631.78125104681</v>
      </c>
      <c r="E83" s="22">
        <v>-69576.151795078826</v>
      </c>
      <c r="F83" s="22">
        <v>1744.4792102302904</v>
      </c>
      <c r="G83" s="22">
        <v>911150.83894278307</v>
      </c>
      <c r="H83" s="22">
        <v>-807539.87775981938</v>
      </c>
      <c r="I83" s="22">
        <f t="shared" si="16"/>
        <v>3029981.7492714431</v>
      </c>
    </row>
    <row r="84" spans="1:9" hidden="1" outlineLevel="1" x14ac:dyDescent="0.3">
      <c r="A84" s="21" t="s">
        <v>5</v>
      </c>
      <c r="B84" s="22">
        <v>2336741.2076523714</v>
      </c>
      <c r="C84" s="22">
        <v>-288980.79180973949</v>
      </c>
      <c r="D84" s="22">
        <v>-3065.8593147813804</v>
      </c>
      <c r="E84" s="22">
        <v>-135899.77903629097</v>
      </c>
      <c r="F84" s="22">
        <v>59490.562896661999</v>
      </c>
      <c r="G84" s="22">
        <v>465280.58841692714</v>
      </c>
      <c r="H84" s="22">
        <v>75351.518825226172</v>
      </c>
      <c r="I84" s="22">
        <f t="shared" si="16"/>
        <v>2508917.4476303747</v>
      </c>
    </row>
    <row r="85" spans="1:9" hidden="1" outlineLevel="1" x14ac:dyDescent="0.3">
      <c r="A85" s="21" t="s">
        <v>7</v>
      </c>
      <c r="B85" s="22">
        <v>4912363.9460185124</v>
      </c>
      <c r="C85" s="22">
        <v>-18624.796587526649</v>
      </c>
      <c r="D85" s="22">
        <v>-8271.2030441356019</v>
      </c>
      <c r="E85" s="22">
        <v>-1886777.1274898201</v>
      </c>
      <c r="F85" s="22">
        <v>1468202.3776550163</v>
      </c>
      <c r="G85" s="22">
        <v>2099918.4426058005</v>
      </c>
      <c r="H85" s="22">
        <v>308034.06400068896</v>
      </c>
      <c r="I85" s="22">
        <f t="shared" si="16"/>
        <v>6874845.7031585351</v>
      </c>
    </row>
    <row r="86" spans="1:9" collapsed="1" x14ac:dyDescent="0.3">
      <c r="A86" s="19" t="s">
        <v>37</v>
      </c>
      <c r="B86" s="20">
        <f>SUM(B87:B89)</f>
        <v>19651859.312659338</v>
      </c>
      <c r="C86" s="20">
        <f t="shared" ref="C86:H86" si="22">SUM(C87:C89)</f>
        <v>-60163.717776715173</v>
      </c>
      <c r="D86" s="20">
        <f t="shared" si="22"/>
        <v>-21709.431809117898</v>
      </c>
      <c r="E86" s="20">
        <f t="shared" si="22"/>
        <v>-2032132.2648526537</v>
      </c>
      <c r="F86" s="20">
        <f t="shared" si="22"/>
        <v>837644.7580982825</v>
      </c>
      <c r="G86" s="20">
        <f t="shared" si="22"/>
        <v>3216974.3676373754</v>
      </c>
      <c r="H86" s="20">
        <f t="shared" si="22"/>
        <v>700402.38562242454</v>
      </c>
      <c r="I86" s="20">
        <f t="shared" si="16"/>
        <v>22292875.409578931</v>
      </c>
    </row>
    <row r="87" spans="1:9" hidden="1" outlineLevel="1" x14ac:dyDescent="0.3">
      <c r="A87" s="21" t="s">
        <v>2</v>
      </c>
      <c r="B87" s="22">
        <v>249798.89237170856</v>
      </c>
      <c r="C87" s="22">
        <v>2617.8423030775407</v>
      </c>
      <c r="D87" s="22">
        <v>-1947.0958523112604</v>
      </c>
      <c r="E87" s="22">
        <v>6336.0008217984732</v>
      </c>
      <c r="F87" s="22">
        <v>292.09847529071578</v>
      </c>
      <c r="G87" s="22">
        <v>47674.819025526995</v>
      </c>
      <c r="H87" s="22">
        <v>2670.5019110620715</v>
      </c>
      <c r="I87" s="22">
        <f t="shared" si="16"/>
        <v>307443.05905615311</v>
      </c>
    </row>
    <row r="88" spans="1:9" hidden="1" outlineLevel="1" x14ac:dyDescent="0.3">
      <c r="A88" s="21" t="s">
        <v>5</v>
      </c>
      <c r="B88" s="22">
        <v>5758631.4714963818</v>
      </c>
      <c r="C88" s="22">
        <v>-102349.18650332856</v>
      </c>
      <c r="D88" s="22">
        <v>-10877.57837236426</v>
      </c>
      <c r="E88" s="22">
        <v>-252721.72990278507</v>
      </c>
      <c r="F88" s="22">
        <v>732686.06000001822</v>
      </c>
      <c r="G88" s="22">
        <v>1507881.1298429086</v>
      </c>
      <c r="H88" s="22">
        <v>504505.45129584998</v>
      </c>
      <c r="I88" s="22">
        <f t="shared" si="16"/>
        <v>8137755.6178566804</v>
      </c>
    </row>
    <row r="89" spans="1:9" hidden="1" outlineLevel="1" x14ac:dyDescent="0.3">
      <c r="A89" s="21" t="s">
        <v>7</v>
      </c>
      <c r="B89" s="22">
        <v>13643428.948791249</v>
      </c>
      <c r="C89" s="22">
        <v>39567.626423535839</v>
      </c>
      <c r="D89" s="22">
        <v>-8884.7575844423773</v>
      </c>
      <c r="E89" s="22">
        <v>-1785746.5357716673</v>
      </c>
      <c r="F89" s="22">
        <v>104666.59962297359</v>
      </c>
      <c r="G89" s="22">
        <v>1661418.41876894</v>
      </c>
      <c r="H89" s="22">
        <v>193226.43241551251</v>
      </c>
      <c r="I89" s="22">
        <f t="shared" si="16"/>
        <v>13847676.732666103</v>
      </c>
    </row>
    <row r="90" spans="1:9" collapsed="1" x14ac:dyDescent="0.3">
      <c r="A90" s="19" t="s">
        <v>38</v>
      </c>
      <c r="B90" s="20">
        <f>SUM(B91:B93)</f>
        <v>7294848.6545484606</v>
      </c>
      <c r="C90" s="20">
        <f t="shared" ref="C90:H90" si="23">SUM(C91:C93)</f>
        <v>356343.65205788909</v>
      </c>
      <c r="D90" s="20">
        <f t="shared" si="23"/>
        <v>-7932.6546973904387</v>
      </c>
      <c r="E90" s="20">
        <f t="shared" si="23"/>
        <v>-69914.675685787617</v>
      </c>
      <c r="F90" s="20">
        <f t="shared" si="23"/>
        <v>1087248.1438190907</v>
      </c>
      <c r="G90" s="20">
        <f t="shared" si="23"/>
        <v>186246.48626366956</v>
      </c>
      <c r="H90" s="20">
        <f t="shared" si="23"/>
        <v>554848.13836542366</v>
      </c>
      <c r="I90" s="20">
        <f t="shared" si="16"/>
        <v>9401687.7446713559</v>
      </c>
    </row>
    <row r="91" spans="1:9" hidden="1" outlineLevel="1" x14ac:dyDescent="0.3">
      <c r="A91" s="21" t="s">
        <v>2</v>
      </c>
      <c r="B91" s="22">
        <v>46048.842286449173</v>
      </c>
      <c r="C91" s="22">
        <v>622.6697279248574</v>
      </c>
      <c r="D91" s="22">
        <v>-433.97939750699999</v>
      </c>
      <c r="E91" s="22">
        <v>1009.8078921434687</v>
      </c>
      <c r="F91" s="22">
        <v>65.094270969398337</v>
      </c>
      <c r="G91" s="22">
        <v>2171.8217807666529</v>
      </c>
      <c r="H91" s="22">
        <v>1203.0644093903538</v>
      </c>
      <c r="I91" s="22">
        <f t="shared" si="16"/>
        <v>50687.320970136905</v>
      </c>
    </row>
    <row r="92" spans="1:9" hidden="1" outlineLevel="1" x14ac:dyDescent="0.3">
      <c r="A92" s="21" t="s">
        <v>5</v>
      </c>
      <c r="B92" s="22">
        <v>921915.07625669951</v>
      </c>
      <c r="C92" s="22">
        <v>352556.06173047167</v>
      </c>
      <c r="D92" s="22">
        <v>-2470.7564573694799</v>
      </c>
      <c r="E92" s="22">
        <v>-198682.37046150834</v>
      </c>
      <c r="F92" s="22">
        <v>29337.862896661245</v>
      </c>
      <c r="G92" s="22">
        <v>41045.854376170973</v>
      </c>
      <c r="H92" s="22">
        <v>208608.20141632666</v>
      </c>
      <c r="I92" s="22">
        <f t="shared" si="16"/>
        <v>1352309.9297574523</v>
      </c>
    </row>
    <row r="93" spans="1:9" hidden="1" outlineLevel="1" x14ac:dyDescent="0.3">
      <c r="A93" s="21" t="s">
        <v>7</v>
      </c>
      <c r="B93" s="22">
        <v>6326884.7360053118</v>
      </c>
      <c r="C93" s="22">
        <v>3164.9205994925574</v>
      </c>
      <c r="D93" s="22">
        <v>-5027.9188425139591</v>
      </c>
      <c r="E93" s="22">
        <v>127757.88688357726</v>
      </c>
      <c r="F93" s="22">
        <v>1057845.1866514601</v>
      </c>
      <c r="G93" s="22">
        <v>143028.81010673192</v>
      </c>
      <c r="H93" s="22">
        <v>345036.87253970664</v>
      </c>
      <c r="I93" s="22">
        <f t="shared" si="16"/>
        <v>7998690.4939437658</v>
      </c>
    </row>
    <row r="94" spans="1:9" collapsed="1" x14ac:dyDescent="0.3">
      <c r="A94" s="19" t="s">
        <v>39</v>
      </c>
      <c r="B94" s="20">
        <f>SUM(B95:B97)</f>
        <v>22910459.113011394</v>
      </c>
      <c r="C94" s="20">
        <f t="shared" ref="C94:H94" si="24">SUM(C95:C97)</f>
        <v>-523323.10105505626</v>
      </c>
      <c r="D94" s="20">
        <f t="shared" si="24"/>
        <v>-259552.92493499999</v>
      </c>
      <c r="E94" s="20">
        <f t="shared" si="24"/>
        <v>-2780171.3029525187</v>
      </c>
      <c r="F94" s="20">
        <f t="shared" si="24"/>
        <v>138297.77242216471</v>
      </c>
      <c r="G94" s="20">
        <f t="shared" si="24"/>
        <v>1647853.554361236</v>
      </c>
      <c r="H94" s="20">
        <f t="shared" si="24"/>
        <v>2937199.6209167484</v>
      </c>
      <c r="I94" s="20">
        <f t="shared" si="16"/>
        <v>24070762.731768973</v>
      </c>
    </row>
    <row r="95" spans="1:9" hidden="1" outlineLevel="1" x14ac:dyDescent="0.3">
      <c r="A95" s="21" t="s">
        <v>2</v>
      </c>
      <c r="B95" s="22">
        <v>270786.60299182718</v>
      </c>
      <c r="C95" s="22">
        <v>3603.6413471461751</v>
      </c>
      <c r="D95" s="22">
        <v>-2563.4390699999999</v>
      </c>
      <c r="E95" s="22">
        <v>8347.8914995356026</v>
      </c>
      <c r="F95" s="22">
        <v>384.50034491701251</v>
      </c>
      <c r="G95" s="22">
        <v>14794.006399059348</v>
      </c>
      <c r="H95" s="22">
        <v>4935.9717842078717</v>
      </c>
      <c r="I95" s="22">
        <f t="shared" si="16"/>
        <v>300289.17529669311</v>
      </c>
    </row>
    <row r="96" spans="1:9" hidden="1" outlineLevel="1" x14ac:dyDescent="0.3">
      <c r="A96" s="21" t="s">
        <v>5</v>
      </c>
      <c r="B96" s="22">
        <v>691543.10007956496</v>
      </c>
      <c r="C96" s="22">
        <v>10803.108683797751</v>
      </c>
      <c r="D96" s="22">
        <v>-6989.485564999999</v>
      </c>
      <c r="E96" s="22">
        <v>20234.527187945198</v>
      </c>
      <c r="F96" s="22">
        <v>47726.52207724769</v>
      </c>
      <c r="G96" s="22">
        <v>36959.547962176715</v>
      </c>
      <c r="H96" s="22">
        <v>165198.2838325419</v>
      </c>
      <c r="I96" s="22">
        <f t="shared" ref="I96:I122" si="25">B96+C96+D96+E96+F96+G96+H96</f>
        <v>965475.60425827431</v>
      </c>
    </row>
    <row r="97" spans="1:9" hidden="1" outlineLevel="1" x14ac:dyDescent="0.3">
      <c r="A97" s="21" t="s">
        <v>6</v>
      </c>
      <c r="B97" s="22">
        <v>21948129.409940001</v>
      </c>
      <c r="C97" s="22">
        <v>-537729.85108600021</v>
      </c>
      <c r="D97" s="22">
        <v>-250000.00029999999</v>
      </c>
      <c r="E97" s="22">
        <v>-2808753.7216399997</v>
      </c>
      <c r="F97" s="22">
        <v>90186.75</v>
      </c>
      <c r="G97" s="22">
        <v>1596100</v>
      </c>
      <c r="H97" s="22">
        <v>2767065.3652999988</v>
      </c>
      <c r="I97" s="22">
        <f t="shared" si="25"/>
        <v>22804997.952213999</v>
      </c>
    </row>
    <row r="98" spans="1:9" collapsed="1" x14ac:dyDescent="0.3">
      <c r="A98" s="19" t="s">
        <v>40</v>
      </c>
      <c r="B98" s="20">
        <f>SUM(B99:B101)</f>
        <v>2748519.324745107</v>
      </c>
      <c r="C98" s="20">
        <f t="shared" ref="C98:H98" si="26">SUM(C99:C101)</f>
        <v>476585.49823625712</v>
      </c>
      <c r="D98" s="20">
        <f t="shared" si="26"/>
        <v>-303963.81896499998</v>
      </c>
      <c r="E98" s="20">
        <f t="shared" si="26"/>
        <v>-37355.639980744789</v>
      </c>
      <c r="F98" s="20">
        <f t="shared" si="26"/>
        <v>3838.1164467002236</v>
      </c>
      <c r="G98" s="20">
        <f t="shared" si="26"/>
        <v>361734.20330854569</v>
      </c>
      <c r="H98" s="20">
        <f t="shared" si="26"/>
        <v>834781.53473966115</v>
      </c>
      <c r="I98" s="20">
        <f t="shared" si="25"/>
        <v>4084139.2185305264</v>
      </c>
    </row>
    <row r="99" spans="1:9" hidden="1" outlineLevel="1" x14ac:dyDescent="0.3">
      <c r="A99" s="21" t="s">
        <v>2</v>
      </c>
      <c r="B99" s="22">
        <v>1235239.7471262182</v>
      </c>
      <c r="C99" s="22">
        <v>-52286.748303625223</v>
      </c>
      <c r="D99" s="22">
        <v>-303429.08172999998</v>
      </c>
      <c r="E99" s="22">
        <v>-125483.70165329882</v>
      </c>
      <c r="F99" s="22">
        <v>514.4219268672199</v>
      </c>
      <c r="G99" s="22">
        <v>110335.98690657919</v>
      </c>
      <c r="H99" s="22">
        <v>2059.4446139614629</v>
      </c>
      <c r="I99" s="22">
        <f t="shared" si="25"/>
        <v>866950.06888670207</v>
      </c>
    </row>
    <row r="100" spans="1:9" hidden="1" outlineLevel="1" x14ac:dyDescent="0.3">
      <c r="A100" s="21" t="s">
        <v>5</v>
      </c>
      <c r="B100" s="22">
        <v>65368.607618888804</v>
      </c>
      <c r="C100" s="22">
        <v>453.39655388235809</v>
      </c>
      <c r="D100" s="22">
        <v>-534.73723500000006</v>
      </c>
      <c r="E100" s="22">
        <v>409.63183255403851</v>
      </c>
      <c r="F100" s="22">
        <v>254.44451983300371</v>
      </c>
      <c r="G100" s="22">
        <v>8853.2164019664924</v>
      </c>
      <c r="H100" s="22">
        <v>10572.653925699309</v>
      </c>
      <c r="I100" s="22">
        <f t="shared" si="25"/>
        <v>85377.213617824018</v>
      </c>
    </row>
    <row r="101" spans="1:9" hidden="1" outlineLevel="1" x14ac:dyDescent="0.3">
      <c r="A101" s="21" t="s">
        <v>6</v>
      </c>
      <c r="B101" s="22">
        <v>1447910.97</v>
      </c>
      <c r="C101" s="22">
        <v>528418.84998599999</v>
      </c>
      <c r="D101" s="22"/>
      <c r="E101" s="22">
        <v>87718.429839999997</v>
      </c>
      <c r="F101" s="22">
        <v>3069.25</v>
      </c>
      <c r="G101" s="22">
        <v>242545</v>
      </c>
      <c r="H101" s="22">
        <v>822149.43620000035</v>
      </c>
      <c r="I101" s="22">
        <f t="shared" si="25"/>
        <v>3131811.9360260004</v>
      </c>
    </row>
    <row r="102" spans="1:9" collapsed="1" x14ac:dyDescent="0.3">
      <c r="A102" s="19" t="s">
        <v>41</v>
      </c>
      <c r="B102" s="20">
        <f>SUM(B103:B103)</f>
        <v>1999460.7558848513</v>
      </c>
      <c r="C102" s="20">
        <f t="shared" ref="C102:H102" si="27">SUM(C103:C103)</f>
        <v>30524.351527181352</v>
      </c>
      <c r="D102" s="20">
        <f t="shared" si="27"/>
        <v>-1909.3766968557363</v>
      </c>
      <c r="E102" s="20">
        <f t="shared" si="27"/>
        <v>-73269.499851910645</v>
      </c>
      <c r="F102" s="20">
        <f t="shared" si="27"/>
        <v>0</v>
      </c>
      <c r="G102" s="20">
        <f t="shared" si="27"/>
        <v>418934.87674349634</v>
      </c>
      <c r="H102" s="20">
        <f t="shared" si="27"/>
        <v>-90523.618651327168</v>
      </c>
      <c r="I102" s="20">
        <f t="shared" si="25"/>
        <v>2283217.4889554353</v>
      </c>
    </row>
    <row r="103" spans="1:9" hidden="1" outlineLevel="1" x14ac:dyDescent="0.3">
      <c r="A103" s="21" t="s">
        <v>5</v>
      </c>
      <c r="B103" s="22">
        <v>1999460.7558848513</v>
      </c>
      <c r="C103" s="22">
        <v>30524.351527181352</v>
      </c>
      <c r="D103" s="22">
        <v>-1909.3766968557363</v>
      </c>
      <c r="E103" s="22">
        <v>-73269.499851910645</v>
      </c>
      <c r="F103" s="22"/>
      <c r="G103" s="22">
        <v>418934.87674349634</v>
      </c>
      <c r="H103" s="22">
        <v>-90523.618651327168</v>
      </c>
      <c r="I103" s="22">
        <f t="shared" si="25"/>
        <v>2283217.4889554353</v>
      </c>
    </row>
    <row r="104" spans="1:9" x14ac:dyDescent="0.3">
      <c r="A104" s="23" t="s">
        <v>17</v>
      </c>
      <c r="B104" s="24">
        <f>B106+B109+B113+B116+B120</f>
        <v>17758997.321318008</v>
      </c>
      <c r="C104" s="24">
        <f t="shared" ref="C104:H104" si="28">C106+C109+C113+C116+C120</f>
        <v>-0.73444904475945805</v>
      </c>
      <c r="D104" s="24">
        <f t="shared" si="28"/>
        <v>-343548.32453114487</v>
      </c>
      <c r="E104" s="24">
        <f t="shared" si="28"/>
        <v>46330.963247568143</v>
      </c>
      <c r="F104" s="24">
        <f t="shared" si="28"/>
        <v>4154.1000000000004</v>
      </c>
      <c r="G104" s="24">
        <f t="shared" si="28"/>
        <v>1576180.587044392</v>
      </c>
      <c r="H104" s="24">
        <f t="shared" si="28"/>
        <v>496181.49760193285</v>
      </c>
      <c r="I104" s="24">
        <f t="shared" si="25"/>
        <v>19538295.410231713</v>
      </c>
    </row>
    <row r="105" spans="1:9" x14ac:dyDescent="0.3">
      <c r="A105" s="25" t="s">
        <v>18</v>
      </c>
      <c r="B105" s="26"/>
      <c r="C105" s="26"/>
      <c r="D105" s="26"/>
      <c r="E105" s="26"/>
      <c r="F105" s="26"/>
      <c r="G105" s="26"/>
      <c r="H105" s="26"/>
      <c r="I105" s="26">
        <f t="shared" si="25"/>
        <v>0</v>
      </c>
    </row>
    <row r="106" spans="1:9" collapsed="1" x14ac:dyDescent="0.3">
      <c r="A106" s="19" t="s">
        <v>52</v>
      </c>
      <c r="B106" s="20">
        <f>SUM(B107:B108)</f>
        <v>4409638.9610430142</v>
      </c>
      <c r="C106" s="20">
        <f t="shared" ref="C106:H106" si="29">SUM(C107:C108)</f>
        <v>-46002.789982339833</v>
      </c>
      <c r="D106" s="20">
        <f t="shared" si="29"/>
        <v>-313384.98627041996</v>
      </c>
      <c r="E106" s="20">
        <f t="shared" si="29"/>
        <v>20222.372235961189</v>
      </c>
      <c r="F106" s="20">
        <f t="shared" si="29"/>
        <v>483.60000000000008</v>
      </c>
      <c r="G106" s="20">
        <f t="shared" si="29"/>
        <v>604946.63702608703</v>
      </c>
      <c r="H106" s="20">
        <f t="shared" si="29"/>
        <v>-570259.46989707008</v>
      </c>
      <c r="I106" s="20">
        <f t="shared" si="25"/>
        <v>4105644.3241552329</v>
      </c>
    </row>
    <row r="107" spans="1:9" hidden="1" outlineLevel="1" x14ac:dyDescent="0.3">
      <c r="A107" s="21" t="s">
        <v>2</v>
      </c>
      <c r="B107" s="22">
        <v>4381662.6226490168</v>
      </c>
      <c r="C107" s="22">
        <v>-46196.902256868154</v>
      </c>
      <c r="D107" s="22">
        <v>-313223.96434322395</v>
      </c>
      <c r="E107" s="22">
        <v>20280.884056288549</v>
      </c>
      <c r="F107" s="22">
        <v>483.60000000000008</v>
      </c>
      <c r="G107" s="22">
        <v>599954.11469914985</v>
      </c>
      <c r="H107" s="22">
        <v>-572103.08106480003</v>
      </c>
      <c r="I107" s="22">
        <f t="shared" si="25"/>
        <v>4070857.2737395642</v>
      </c>
    </row>
    <row r="108" spans="1:9" hidden="1" outlineLevel="1" x14ac:dyDescent="0.3">
      <c r="A108" s="21" t="s">
        <v>5</v>
      </c>
      <c r="B108" s="22">
        <v>27976.338393997477</v>
      </c>
      <c r="C108" s="22">
        <v>194.11227452831994</v>
      </c>
      <c r="D108" s="22">
        <v>-161.02192719600001</v>
      </c>
      <c r="E108" s="22">
        <v>-58.511820327359374</v>
      </c>
      <c r="F108" s="22"/>
      <c r="G108" s="22">
        <v>4992.5223269371681</v>
      </c>
      <c r="H108" s="22">
        <v>1843.6111677299023</v>
      </c>
      <c r="I108" s="22">
        <f t="shared" si="25"/>
        <v>34787.05041566951</v>
      </c>
    </row>
    <row r="109" spans="1:9" collapsed="1" x14ac:dyDescent="0.3">
      <c r="A109" s="19" t="s">
        <v>53</v>
      </c>
      <c r="B109" s="20">
        <f>SUM(B110:B111)</f>
        <v>805464.01784964313</v>
      </c>
      <c r="C109" s="20">
        <f t="shared" ref="C109:H109" si="30">SUM(C110:C111)</f>
        <v>16068.741733736659</v>
      </c>
      <c r="D109" s="20">
        <f t="shared" si="30"/>
        <v>-1576.8930607848763</v>
      </c>
      <c r="E109" s="20">
        <f t="shared" si="30"/>
        <v>50963.368329197867</v>
      </c>
      <c r="F109" s="20">
        <f t="shared" si="30"/>
        <v>225.3</v>
      </c>
      <c r="G109" s="20">
        <f t="shared" si="30"/>
        <v>9888.397089087337</v>
      </c>
      <c r="H109" s="20">
        <f t="shared" si="30"/>
        <v>1679.3704173203205</v>
      </c>
      <c r="I109" s="20">
        <f t="shared" si="25"/>
        <v>882712.30235820042</v>
      </c>
    </row>
    <row r="110" spans="1:9" hidden="1" outlineLevel="1" x14ac:dyDescent="0.3">
      <c r="A110" s="21" t="s">
        <v>2</v>
      </c>
      <c r="B110" s="22">
        <v>792430.37632737751</v>
      </c>
      <c r="C110" s="22">
        <v>15978.308533878862</v>
      </c>
      <c r="D110" s="22">
        <v>-1501.8760215018763</v>
      </c>
      <c r="E110" s="22">
        <v>50990.627868320596</v>
      </c>
      <c r="F110" s="22">
        <v>225.3</v>
      </c>
      <c r="G110" s="22">
        <v>7491.9863721574957</v>
      </c>
      <c r="H110" s="22">
        <v>820.46719960000007</v>
      </c>
      <c r="I110" s="22">
        <f t="shared" si="25"/>
        <v>866435.19027983258</v>
      </c>
    </row>
    <row r="111" spans="1:9" hidden="1" outlineLevel="1" x14ac:dyDescent="0.3">
      <c r="A111" s="21" t="s">
        <v>5</v>
      </c>
      <c r="B111" s="22">
        <v>13033.641522265569</v>
      </c>
      <c r="C111" s="22">
        <v>90.433199857796666</v>
      </c>
      <c r="D111" s="22">
        <v>-75.017039282999974</v>
      </c>
      <c r="E111" s="22">
        <v>-27.25953912273161</v>
      </c>
      <c r="F111" s="22"/>
      <c r="G111" s="22">
        <v>2396.4107169298418</v>
      </c>
      <c r="H111" s="22">
        <v>858.90321772032041</v>
      </c>
      <c r="I111" s="22">
        <f t="shared" si="25"/>
        <v>16277.112078367796</v>
      </c>
    </row>
    <row r="112" spans="1:9" x14ac:dyDescent="0.3">
      <c r="A112" s="25" t="s">
        <v>19</v>
      </c>
      <c r="B112" s="26"/>
      <c r="C112" s="26"/>
      <c r="D112" s="26"/>
      <c r="E112" s="26"/>
      <c r="F112" s="26"/>
      <c r="G112" s="26"/>
      <c r="H112" s="26"/>
      <c r="I112" s="26">
        <f t="shared" si="25"/>
        <v>0</v>
      </c>
    </row>
    <row r="113" spans="1:11" collapsed="1" x14ac:dyDescent="0.3">
      <c r="A113" s="19" t="s">
        <v>54</v>
      </c>
      <c r="B113" s="20">
        <f>SUM(B114:B115)</f>
        <v>4001197.3666439913</v>
      </c>
      <c r="C113" s="20">
        <f t="shared" ref="C113:H113" si="31">SUM(C114:C115)</f>
        <v>19767.631838180059</v>
      </c>
      <c r="D113" s="20">
        <f t="shared" si="31"/>
        <v>-17956.904283777902</v>
      </c>
      <c r="E113" s="20">
        <f t="shared" si="31"/>
        <v>6217.4058532117924</v>
      </c>
      <c r="F113" s="20">
        <f t="shared" si="31"/>
        <v>2245.9499999999998</v>
      </c>
      <c r="G113" s="20">
        <f t="shared" si="31"/>
        <v>484660.08828355069</v>
      </c>
      <c r="H113" s="20">
        <f t="shared" si="31"/>
        <v>536263.62778921064</v>
      </c>
      <c r="I113" s="20">
        <f t="shared" si="25"/>
        <v>5032395.1661243672</v>
      </c>
    </row>
    <row r="114" spans="1:11" hidden="1" outlineLevel="1" x14ac:dyDescent="0.3">
      <c r="A114" s="21" t="s">
        <v>2</v>
      </c>
      <c r="B114" s="22">
        <v>1575293.3910824312</v>
      </c>
      <c r="C114" s="22">
        <v>19699.993522809647</v>
      </c>
      <c r="D114" s="22">
        <v>-14973.4012449734</v>
      </c>
      <c r="E114" s="22">
        <v>45556.702326505372</v>
      </c>
      <c r="F114" s="22">
        <v>2245.9499999999998</v>
      </c>
      <c r="G114" s="22">
        <v>67521.253167148694</v>
      </c>
      <c r="H114" s="22">
        <v>8178.9982554000007</v>
      </c>
      <c r="I114" s="22">
        <f t="shared" si="25"/>
        <v>1703522.8871093215</v>
      </c>
    </row>
    <row r="115" spans="1:11" hidden="1" outlineLevel="1" x14ac:dyDescent="0.3">
      <c r="A115" s="21" t="s">
        <v>5</v>
      </c>
      <c r="B115" s="22">
        <v>2425903.9755615601</v>
      </c>
      <c r="C115" s="22">
        <v>67.638315370410055</v>
      </c>
      <c r="D115" s="22">
        <v>-2983.5030388045002</v>
      </c>
      <c r="E115" s="22">
        <v>-39339.29647329358</v>
      </c>
      <c r="F115" s="22"/>
      <c r="G115" s="22">
        <v>417138.83511640201</v>
      </c>
      <c r="H115" s="22">
        <v>528084.62953381066</v>
      </c>
      <c r="I115" s="22">
        <f t="shared" si="25"/>
        <v>3328872.2790150447</v>
      </c>
    </row>
    <row r="116" spans="1:11" collapsed="1" x14ac:dyDescent="0.3">
      <c r="A116" s="19" t="s">
        <v>55</v>
      </c>
      <c r="B116" s="20">
        <f>SUM(B117:B118)</f>
        <v>3355546.9757813588</v>
      </c>
      <c r="C116" s="20">
        <f t="shared" ref="C116:H116" si="32">SUM(C117:C118)</f>
        <v>10165.681961378357</v>
      </c>
      <c r="D116" s="20">
        <f t="shared" si="32"/>
        <v>-10629.540916162054</v>
      </c>
      <c r="E116" s="20">
        <f t="shared" si="32"/>
        <v>-31072.183170802702</v>
      </c>
      <c r="F116" s="20">
        <f t="shared" si="32"/>
        <v>1199.25</v>
      </c>
      <c r="G116" s="20">
        <f t="shared" si="32"/>
        <v>476685.46464566694</v>
      </c>
      <c r="H116" s="20">
        <f t="shared" si="32"/>
        <v>528497.969292472</v>
      </c>
      <c r="I116" s="20">
        <f t="shared" si="25"/>
        <v>4330393.6175939115</v>
      </c>
    </row>
    <row r="117" spans="1:11" hidden="1" outlineLevel="1" x14ac:dyDescent="0.3">
      <c r="A117" s="21" t="s">
        <v>2</v>
      </c>
      <c r="B117" s="22">
        <v>990194.7648951452</v>
      </c>
      <c r="C117" s="22">
        <v>10518.178711658884</v>
      </c>
      <c r="D117" s="22">
        <v>-7994.5524579945541</v>
      </c>
      <c r="E117" s="22">
        <v>8140.4707831839896</v>
      </c>
      <c r="F117" s="22">
        <v>1199.25</v>
      </c>
      <c r="G117" s="22">
        <v>70663.312477245097</v>
      </c>
      <c r="H117" s="22">
        <v>4403.6371309999813</v>
      </c>
      <c r="I117" s="22">
        <f t="shared" si="25"/>
        <v>1077125.0615402386</v>
      </c>
    </row>
    <row r="118" spans="1:11" hidden="1" outlineLevel="1" x14ac:dyDescent="0.3">
      <c r="A118" s="21" t="s">
        <v>5</v>
      </c>
      <c r="B118" s="22">
        <v>2365352.2108862135</v>
      </c>
      <c r="C118" s="22">
        <v>-352.49675028052661</v>
      </c>
      <c r="D118" s="22">
        <v>-2634.9884581675001</v>
      </c>
      <c r="E118" s="22">
        <v>-39212.653953986694</v>
      </c>
      <c r="F118" s="22"/>
      <c r="G118" s="22">
        <v>406022.15216842183</v>
      </c>
      <c r="H118" s="22">
        <v>524094.33216147206</v>
      </c>
      <c r="I118" s="22">
        <f t="shared" si="25"/>
        <v>3253268.5560536729</v>
      </c>
    </row>
    <row r="119" spans="1:11" x14ac:dyDescent="0.3">
      <c r="A119" s="25" t="s">
        <v>9</v>
      </c>
      <c r="B119" s="26"/>
      <c r="C119" s="26"/>
      <c r="D119" s="26"/>
      <c r="E119" s="26"/>
      <c r="F119" s="26"/>
      <c r="G119" s="26"/>
      <c r="H119" s="26"/>
      <c r="I119" s="26">
        <f t="shared" si="25"/>
        <v>0</v>
      </c>
    </row>
    <row r="120" spans="1:11" collapsed="1" x14ac:dyDescent="0.3">
      <c r="A120" s="19" t="s">
        <v>56</v>
      </c>
      <c r="B120" s="20">
        <f>B121</f>
        <v>5187150</v>
      </c>
      <c r="C120" s="20">
        <f t="shared" ref="C120:H120" si="33">C121</f>
        <v>0</v>
      </c>
      <c r="D120" s="20">
        <f t="shared" si="33"/>
        <v>0</v>
      </c>
      <c r="E120" s="20">
        <f t="shared" si="33"/>
        <v>0</v>
      </c>
      <c r="F120" s="20">
        <f t="shared" si="33"/>
        <v>0</v>
      </c>
      <c r="G120" s="20">
        <f t="shared" si="33"/>
        <v>0</v>
      </c>
      <c r="H120" s="20">
        <f t="shared" si="33"/>
        <v>0</v>
      </c>
      <c r="I120" s="20">
        <f t="shared" si="25"/>
        <v>5187150</v>
      </c>
    </row>
    <row r="121" spans="1:11" hidden="1" outlineLevel="1" x14ac:dyDescent="0.3">
      <c r="A121" s="21" t="s">
        <v>2</v>
      </c>
      <c r="B121" s="22">
        <v>5187150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/>
      <c r="I121" s="22">
        <f t="shared" si="25"/>
        <v>5187150</v>
      </c>
    </row>
    <row r="122" spans="1:11" x14ac:dyDescent="0.3">
      <c r="A122" s="23" t="s">
        <v>20</v>
      </c>
      <c r="B122" s="27">
        <v>24374816</v>
      </c>
      <c r="C122" s="27">
        <v>0</v>
      </c>
      <c r="D122" s="27">
        <v>-491365</v>
      </c>
      <c r="E122" s="27">
        <v>0</v>
      </c>
      <c r="F122" s="27">
        <v>0</v>
      </c>
      <c r="G122" s="27">
        <v>0</v>
      </c>
      <c r="H122" s="27">
        <v>-563832</v>
      </c>
      <c r="I122" s="27">
        <f t="shared" si="25"/>
        <v>23319619</v>
      </c>
      <c r="K122" s="8"/>
    </row>
    <row r="123" spans="1:11" collapsed="1" x14ac:dyDescent="0.3">
      <c r="A123" s="10" t="s">
        <v>57</v>
      </c>
      <c r="B123" s="11">
        <f>B124+B129+B131+B135+B137+B142+B146+B150+B183+B144+B148+B152+B154+B156+B158+B160+B162+B164+B166+B168+B171+B173+B175+B177+B179+B181</f>
        <v>65381692.441245355</v>
      </c>
      <c r="C123" s="11">
        <f t="shared" ref="C123:I123" si="34">C124+C129+C131+C135+C137+C142+C146+C150+C183+C144+C148+C152+C154+C156+C158+C160+C162+C164+C166+C168+C171+C173+C175+C177+C179+C181</f>
        <v>-0.13430003256507916</v>
      </c>
      <c r="D123" s="11">
        <f t="shared" si="34"/>
        <v>-2430765.3306999998</v>
      </c>
      <c r="E123" s="11">
        <f t="shared" si="34"/>
        <v>3300205.5282214098</v>
      </c>
      <c r="F123" s="11">
        <f t="shared" si="34"/>
        <v>10435135</v>
      </c>
      <c r="G123" s="11">
        <f t="shared" si="34"/>
        <v>14392943.806993339</v>
      </c>
      <c r="H123" s="11">
        <f t="shared" si="34"/>
        <v>-12751934.964437839</v>
      </c>
      <c r="I123" s="11">
        <f t="shared" si="34"/>
        <v>78327276.347022235</v>
      </c>
    </row>
    <row r="124" spans="1:11" s="6" customFormat="1" hidden="1" outlineLevel="1" collapsed="1" x14ac:dyDescent="0.3">
      <c r="A124" s="4" t="s">
        <v>45</v>
      </c>
      <c r="B124" s="5">
        <f>SUM(B125:B128)</f>
        <v>8241736.0468819868</v>
      </c>
      <c r="C124" s="5">
        <f t="shared" ref="C124:H124" si="35">SUM(C125:C128)</f>
        <v>17812.868499848075</v>
      </c>
      <c r="D124" s="5">
        <f t="shared" si="35"/>
        <v>0</v>
      </c>
      <c r="E124" s="5">
        <f t="shared" si="35"/>
        <v>-1296274.6263685925</v>
      </c>
      <c r="F124" s="5">
        <f t="shared" si="35"/>
        <v>0</v>
      </c>
      <c r="G124" s="5">
        <f t="shared" si="35"/>
        <v>3313299.1997001991</v>
      </c>
      <c r="H124" s="5">
        <f t="shared" si="35"/>
        <v>8665505.4345388841</v>
      </c>
      <c r="I124" s="5">
        <f t="shared" ref="I124:I151" si="36">B124+C124+D124+E124+F124+G124+H124</f>
        <v>18942078.923252326</v>
      </c>
    </row>
    <row r="125" spans="1:11" hidden="1" outlineLevel="2" x14ac:dyDescent="0.3">
      <c r="A125" s="21" t="s">
        <v>2</v>
      </c>
      <c r="B125" s="22">
        <v>510000</v>
      </c>
      <c r="C125" s="22">
        <v>243573.00478426661</v>
      </c>
      <c r="D125" s="22"/>
      <c r="E125" s="22">
        <v>-10863.017190274</v>
      </c>
      <c r="F125" s="22"/>
      <c r="G125" s="22">
        <v>1260201.9996999991</v>
      </c>
      <c r="H125" s="22">
        <v>-500000</v>
      </c>
      <c r="I125" s="22">
        <f t="shared" si="36"/>
        <v>1502911.9872939917</v>
      </c>
    </row>
    <row r="126" spans="1:11" hidden="1" outlineLevel="2" x14ac:dyDescent="0.3">
      <c r="A126" s="21" t="s">
        <v>4</v>
      </c>
      <c r="B126" s="22">
        <v>286666.66666666698</v>
      </c>
      <c r="C126" s="22"/>
      <c r="D126" s="22"/>
      <c r="E126" s="22"/>
      <c r="F126" s="22"/>
      <c r="G126" s="22">
        <v>2</v>
      </c>
      <c r="H126" s="22">
        <v>-286666.66666666727</v>
      </c>
      <c r="I126" s="22">
        <f t="shared" si="36"/>
        <v>1.9999999997089617</v>
      </c>
    </row>
    <row r="127" spans="1:11" hidden="1" outlineLevel="2" x14ac:dyDescent="0.3">
      <c r="A127" s="21" t="s">
        <v>5</v>
      </c>
      <c r="B127" s="22">
        <v>4984529.2602253202</v>
      </c>
      <c r="C127" s="22">
        <v>-161707.13558441852</v>
      </c>
      <c r="D127" s="22"/>
      <c r="E127" s="22">
        <v>-1097121.0086783185</v>
      </c>
      <c r="F127" s="22"/>
      <c r="G127" s="22">
        <v>2042691.0000002</v>
      </c>
      <c r="H127" s="22">
        <v>-85146.874174447963</v>
      </c>
      <c r="I127" s="22">
        <f t="shared" si="36"/>
        <v>5683245.2417883351</v>
      </c>
    </row>
    <row r="128" spans="1:11" hidden="1" outlineLevel="2" x14ac:dyDescent="0.3">
      <c r="A128" s="21" t="s">
        <v>7</v>
      </c>
      <c r="B128" s="22">
        <v>2460540.11999</v>
      </c>
      <c r="C128" s="22">
        <v>-64053.000700000019</v>
      </c>
      <c r="D128" s="22"/>
      <c r="E128" s="22">
        <v>-188290.6005</v>
      </c>
      <c r="F128" s="22"/>
      <c r="G128" s="22">
        <v>10404.20000000001</v>
      </c>
      <c r="H128" s="22">
        <v>9537318.9753799997</v>
      </c>
      <c r="I128" s="22">
        <f t="shared" si="36"/>
        <v>11755919.69417</v>
      </c>
    </row>
    <row r="129" spans="1:9" s="6" customFormat="1" hidden="1" outlineLevel="1" collapsed="1" x14ac:dyDescent="0.3">
      <c r="A129" s="4" t="s">
        <v>50</v>
      </c>
      <c r="B129" s="5">
        <f>B130</f>
        <v>773000</v>
      </c>
      <c r="C129" s="5">
        <f t="shared" ref="C129:H129" si="37">C130</f>
        <v>-9.9988008150830865E-4</v>
      </c>
      <c r="D129" s="5">
        <f t="shared" si="37"/>
        <v>0</v>
      </c>
      <c r="E129" s="5">
        <f t="shared" si="37"/>
        <v>-50000.000099999997</v>
      </c>
      <c r="F129" s="5">
        <f t="shared" si="37"/>
        <v>0</v>
      </c>
      <c r="G129" s="5">
        <f t="shared" si="37"/>
        <v>214630.00000005</v>
      </c>
      <c r="H129" s="5">
        <f t="shared" si="37"/>
        <v>0</v>
      </c>
      <c r="I129" s="5">
        <f t="shared" si="36"/>
        <v>937629.99890016997</v>
      </c>
    </row>
    <row r="130" spans="1:9" hidden="1" outlineLevel="2" x14ac:dyDescent="0.3">
      <c r="A130" s="21" t="s">
        <v>5</v>
      </c>
      <c r="B130" s="22">
        <v>773000</v>
      </c>
      <c r="C130" s="22">
        <v>-9.9988008150830865E-4</v>
      </c>
      <c r="D130" s="22"/>
      <c r="E130" s="22">
        <v>-50000.000099999997</v>
      </c>
      <c r="F130" s="22"/>
      <c r="G130" s="22">
        <v>214630.00000005</v>
      </c>
      <c r="H130" s="22"/>
      <c r="I130" s="22">
        <f t="shared" si="36"/>
        <v>937629.99890016997</v>
      </c>
    </row>
    <row r="131" spans="1:9" s="6" customFormat="1" hidden="1" outlineLevel="1" collapsed="1" x14ac:dyDescent="0.3">
      <c r="A131" s="4" t="s">
        <v>43</v>
      </c>
      <c r="B131" s="5">
        <f>SUM(B132:B134)</f>
        <v>27971169.344363369</v>
      </c>
      <c r="C131" s="5">
        <f t="shared" ref="C131:H131" si="38">SUM(C132:C134)</f>
        <v>-1.0000003455843398E-3</v>
      </c>
      <c r="D131" s="5">
        <f t="shared" si="38"/>
        <v>-1992430.3305999998</v>
      </c>
      <c r="E131" s="5">
        <f t="shared" si="38"/>
        <v>3283604.9996000007</v>
      </c>
      <c r="F131" s="5">
        <f t="shared" si="38"/>
        <v>0</v>
      </c>
      <c r="G131" s="5">
        <f t="shared" si="38"/>
        <v>7299964.4000000004</v>
      </c>
      <c r="H131" s="5">
        <f t="shared" si="38"/>
        <v>-18586984.82717672</v>
      </c>
      <c r="I131" s="5">
        <f t="shared" si="36"/>
        <v>17975323.585186645</v>
      </c>
    </row>
    <row r="132" spans="1:9" hidden="1" outlineLevel="2" x14ac:dyDescent="0.3">
      <c r="A132" s="21" t="s">
        <v>4</v>
      </c>
      <c r="B132" s="22">
        <v>19160686.6666467</v>
      </c>
      <c r="C132" s="22">
        <v>-2.0000034396616684E-4</v>
      </c>
      <c r="D132" s="22"/>
      <c r="E132" s="22">
        <v>1404891.0000000002</v>
      </c>
      <c r="F132" s="22"/>
      <c r="G132" s="22">
        <v>6097016</v>
      </c>
      <c r="H132" s="22">
        <v>-18490686.66666672</v>
      </c>
      <c r="I132" s="22">
        <f t="shared" si="36"/>
        <v>8171906.9997799806</v>
      </c>
    </row>
    <row r="133" spans="1:9" hidden="1" outlineLevel="2" x14ac:dyDescent="0.3">
      <c r="A133" s="21" t="s">
        <v>6</v>
      </c>
      <c r="B133" s="22">
        <v>0</v>
      </c>
      <c r="C133" s="22"/>
      <c r="D133" s="22"/>
      <c r="E133" s="22">
        <v>50000</v>
      </c>
      <c r="F133" s="22"/>
      <c r="G133" s="22"/>
      <c r="H133" s="22">
        <v>30163.929600000003</v>
      </c>
      <c r="I133" s="22">
        <f t="shared" si="36"/>
        <v>80163.929600000003</v>
      </c>
    </row>
    <row r="134" spans="1:9" hidden="1" outlineLevel="2" x14ac:dyDescent="0.3">
      <c r="A134" s="21" t="s">
        <v>7</v>
      </c>
      <c r="B134" s="22">
        <v>8810482.6777166706</v>
      </c>
      <c r="C134" s="22">
        <v>-8.0000000161817297E-4</v>
      </c>
      <c r="D134" s="22">
        <v>-1992430.3305999998</v>
      </c>
      <c r="E134" s="22">
        <v>1828713.9996000002</v>
      </c>
      <c r="F134" s="22"/>
      <c r="G134" s="22">
        <v>1202948.3999999999</v>
      </c>
      <c r="H134" s="22">
        <v>-126462.09010999999</v>
      </c>
      <c r="I134" s="22">
        <f t="shared" si="36"/>
        <v>9723252.65580667</v>
      </c>
    </row>
    <row r="135" spans="1:9" s="6" customFormat="1" hidden="1" outlineLevel="1" collapsed="1" x14ac:dyDescent="0.3">
      <c r="A135" s="4" t="s">
        <v>49</v>
      </c>
      <c r="B135" s="5">
        <f>B136</f>
        <v>1098021</v>
      </c>
      <c r="C135" s="5">
        <f t="shared" ref="C135:H135" si="39">C136</f>
        <v>27187</v>
      </c>
      <c r="D135" s="5">
        <f t="shared" si="39"/>
        <v>0</v>
      </c>
      <c r="E135" s="5">
        <f t="shared" si="39"/>
        <v>-25337.070199999998</v>
      </c>
      <c r="F135" s="5">
        <f t="shared" si="39"/>
        <v>0</v>
      </c>
      <c r="G135" s="5">
        <f t="shared" si="39"/>
        <v>22814</v>
      </c>
      <c r="H135" s="5">
        <f t="shared" si="39"/>
        <v>2443530.4190000002</v>
      </c>
      <c r="I135" s="5">
        <f t="shared" si="36"/>
        <v>3566215.3488000003</v>
      </c>
    </row>
    <row r="136" spans="1:9" hidden="1" outlineLevel="2" x14ac:dyDescent="0.3">
      <c r="A136" s="21" t="s">
        <v>7</v>
      </c>
      <c r="B136" s="22">
        <v>1098021</v>
      </c>
      <c r="C136" s="22">
        <v>27187</v>
      </c>
      <c r="D136" s="22"/>
      <c r="E136" s="22">
        <v>-25337.070199999998</v>
      </c>
      <c r="F136" s="22"/>
      <c r="G136" s="22">
        <v>22814</v>
      </c>
      <c r="H136" s="22">
        <v>2443530.4190000002</v>
      </c>
      <c r="I136" s="22">
        <f t="shared" si="36"/>
        <v>3566215.3488000003</v>
      </c>
    </row>
    <row r="137" spans="1:9" s="6" customFormat="1" hidden="1" outlineLevel="1" collapsed="1" x14ac:dyDescent="0.3">
      <c r="A137" s="4" t="s">
        <v>44</v>
      </c>
      <c r="B137" s="5">
        <f>SUM(B138:B141)</f>
        <v>7931167.0499999998</v>
      </c>
      <c r="C137" s="5">
        <f t="shared" ref="C137:H137" si="40">SUM(C138:C141)</f>
        <v>-45000.000800000213</v>
      </c>
      <c r="D137" s="5">
        <f t="shared" si="40"/>
        <v>0</v>
      </c>
      <c r="E137" s="5">
        <f t="shared" si="40"/>
        <v>3714808.5355900005</v>
      </c>
      <c r="F137" s="5">
        <f t="shared" si="40"/>
        <v>0</v>
      </c>
      <c r="G137" s="5">
        <f t="shared" si="40"/>
        <v>1228982.3599899898</v>
      </c>
      <c r="H137" s="5">
        <f t="shared" si="40"/>
        <v>-1050131.0307000016</v>
      </c>
      <c r="I137" s="5">
        <f t="shared" si="36"/>
        <v>11779826.914079987</v>
      </c>
    </row>
    <row r="138" spans="1:9" hidden="1" outlineLevel="2" x14ac:dyDescent="0.3">
      <c r="A138" s="21" t="s">
        <v>2</v>
      </c>
      <c r="B138" s="22">
        <v>1915643</v>
      </c>
      <c r="C138" s="22">
        <v>-1381167.0003000002</v>
      </c>
      <c r="D138" s="22"/>
      <c r="E138" s="22">
        <v>-500000.00001000002</v>
      </c>
      <c r="F138" s="22"/>
      <c r="G138" s="22">
        <v>-9.9999990197829902E-5</v>
      </c>
      <c r="H138" s="22">
        <v>0</v>
      </c>
      <c r="I138" s="22">
        <f t="shared" si="36"/>
        <v>34475.999589999803</v>
      </c>
    </row>
    <row r="139" spans="1:9" hidden="1" outlineLevel="2" x14ac:dyDescent="0.3">
      <c r="A139" s="21" t="s">
        <v>4</v>
      </c>
      <c r="B139" s="22">
        <v>2745400</v>
      </c>
      <c r="C139" s="22">
        <v>1136167.0000000002</v>
      </c>
      <c r="D139" s="22"/>
      <c r="E139" s="22">
        <v>1160459.9999000004</v>
      </c>
      <c r="F139" s="22"/>
      <c r="G139" s="22">
        <v>1176661.9400899899</v>
      </c>
      <c r="H139" s="22">
        <v>1644842.9999999986</v>
      </c>
      <c r="I139" s="22">
        <f t="shared" si="36"/>
        <v>7863531.9399899878</v>
      </c>
    </row>
    <row r="140" spans="1:9" hidden="1" outlineLevel="2" x14ac:dyDescent="0.3">
      <c r="A140" s="21" t="s">
        <v>6</v>
      </c>
      <c r="B140" s="22">
        <v>248333</v>
      </c>
      <c r="C140" s="22"/>
      <c r="D140" s="22"/>
      <c r="E140" s="22">
        <v>235837</v>
      </c>
      <c r="F140" s="22"/>
      <c r="G140" s="22">
        <v>15368.91</v>
      </c>
      <c r="H140" s="22">
        <v>-55765.900100000006</v>
      </c>
      <c r="I140" s="22">
        <f t="shared" si="36"/>
        <v>443773.00989999995</v>
      </c>
    </row>
    <row r="141" spans="1:9" hidden="1" outlineLevel="2" x14ac:dyDescent="0.3">
      <c r="A141" s="21" t="s">
        <v>7</v>
      </c>
      <c r="B141" s="22">
        <v>3021791.05</v>
      </c>
      <c r="C141" s="22">
        <v>199999.99949999974</v>
      </c>
      <c r="D141" s="22"/>
      <c r="E141" s="22">
        <v>2818511.5357000004</v>
      </c>
      <c r="F141" s="22"/>
      <c r="G141" s="22">
        <v>36951.510000000009</v>
      </c>
      <c r="H141" s="22">
        <v>-2639208.1306000003</v>
      </c>
      <c r="I141" s="22">
        <f t="shared" si="36"/>
        <v>3438045.9646000001</v>
      </c>
    </row>
    <row r="142" spans="1:9" s="6" customFormat="1" hidden="1" outlineLevel="1" collapsed="1" x14ac:dyDescent="0.3">
      <c r="A142" s="4" t="s">
        <v>46</v>
      </c>
      <c r="B142" s="5">
        <f>B143</f>
        <v>40333</v>
      </c>
      <c r="C142" s="5">
        <f t="shared" ref="C142:H142" si="41">C143</f>
        <v>0</v>
      </c>
      <c r="D142" s="5">
        <f t="shared" si="41"/>
        <v>0</v>
      </c>
      <c r="E142" s="5">
        <f t="shared" si="41"/>
        <v>251262.69</v>
      </c>
      <c r="F142" s="5">
        <f t="shared" si="41"/>
        <v>0</v>
      </c>
      <c r="G142" s="5">
        <f t="shared" si="41"/>
        <v>0</v>
      </c>
      <c r="H142" s="5">
        <f t="shared" si="41"/>
        <v>5382.0398999999998</v>
      </c>
      <c r="I142" s="5">
        <f t="shared" si="36"/>
        <v>296977.72989999998</v>
      </c>
    </row>
    <row r="143" spans="1:9" hidden="1" outlineLevel="2" x14ac:dyDescent="0.3">
      <c r="A143" s="21" t="s">
        <v>6</v>
      </c>
      <c r="B143" s="22">
        <v>40333</v>
      </c>
      <c r="C143" s="22"/>
      <c r="D143" s="22"/>
      <c r="E143" s="22">
        <v>251262.69</v>
      </c>
      <c r="F143" s="22"/>
      <c r="G143" s="22"/>
      <c r="H143" s="22">
        <v>5382.0398999999998</v>
      </c>
      <c r="I143" s="22">
        <f t="shared" si="36"/>
        <v>296977.72989999998</v>
      </c>
    </row>
    <row r="144" spans="1:9" s="6" customFormat="1" hidden="1" outlineLevel="1" collapsed="1" x14ac:dyDescent="0.3">
      <c r="A144" s="4" t="s">
        <v>62</v>
      </c>
      <c r="B144" s="5">
        <f>B145</f>
        <v>4300000</v>
      </c>
      <c r="C144" s="5">
        <f t="shared" ref="C144:H144" si="42">C145</f>
        <v>0</v>
      </c>
      <c r="D144" s="5">
        <f t="shared" si="42"/>
        <v>0</v>
      </c>
      <c r="E144" s="5">
        <f t="shared" si="42"/>
        <v>0</v>
      </c>
      <c r="F144" s="5">
        <f t="shared" si="42"/>
        <v>0</v>
      </c>
      <c r="G144" s="5">
        <f t="shared" si="42"/>
        <v>0</v>
      </c>
      <c r="H144" s="5">
        <f t="shared" si="42"/>
        <v>0</v>
      </c>
      <c r="I144" s="5">
        <f t="shared" si="36"/>
        <v>4300000</v>
      </c>
    </row>
    <row r="145" spans="1:13" hidden="1" outlineLevel="2" x14ac:dyDescent="0.3">
      <c r="A145" s="21" t="s">
        <v>7</v>
      </c>
      <c r="B145" s="22">
        <v>4300000</v>
      </c>
      <c r="C145" s="22"/>
      <c r="D145" s="22"/>
      <c r="E145" s="22"/>
      <c r="F145" s="22"/>
      <c r="G145" s="22"/>
      <c r="H145" s="22"/>
      <c r="I145" s="22">
        <f t="shared" si="36"/>
        <v>4300000</v>
      </c>
    </row>
    <row r="146" spans="1:13" s="6" customFormat="1" hidden="1" outlineLevel="1" collapsed="1" x14ac:dyDescent="0.3">
      <c r="A146" s="4" t="s">
        <v>47</v>
      </c>
      <c r="B146" s="5">
        <f>B147</f>
        <v>1623750</v>
      </c>
      <c r="C146" s="5">
        <f t="shared" ref="C146:H146" si="43">C147</f>
        <v>0</v>
      </c>
      <c r="D146" s="5">
        <f t="shared" si="43"/>
        <v>0</v>
      </c>
      <c r="E146" s="5">
        <f t="shared" si="43"/>
        <v>-1032689.0001999999</v>
      </c>
      <c r="F146" s="5">
        <f t="shared" si="43"/>
        <v>0</v>
      </c>
      <c r="G146" s="5">
        <f t="shared" si="43"/>
        <v>0</v>
      </c>
      <c r="H146" s="5">
        <f t="shared" si="43"/>
        <v>0</v>
      </c>
      <c r="I146" s="5">
        <f t="shared" si="36"/>
        <v>591060.99980000011</v>
      </c>
    </row>
    <row r="147" spans="1:13" hidden="1" outlineLevel="2" x14ac:dyDescent="0.3">
      <c r="A147" s="21" t="s">
        <v>6</v>
      </c>
      <c r="B147" s="22">
        <v>1623750</v>
      </c>
      <c r="C147" s="22"/>
      <c r="D147" s="22"/>
      <c r="E147" s="22">
        <v>-1032689.0001999999</v>
      </c>
      <c r="F147" s="22"/>
      <c r="G147" s="22"/>
      <c r="H147" s="22"/>
      <c r="I147" s="22">
        <f t="shared" si="36"/>
        <v>591060.99980000011</v>
      </c>
    </row>
    <row r="148" spans="1:13" s="6" customFormat="1" hidden="1" outlineLevel="1" collapsed="1" x14ac:dyDescent="0.3">
      <c r="A148" s="4" t="s">
        <v>63</v>
      </c>
      <c r="B148" s="5">
        <f>B149</f>
        <v>170000</v>
      </c>
      <c r="C148" s="5">
        <f t="shared" ref="C148:H148" si="44">C149</f>
        <v>0</v>
      </c>
      <c r="D148" s="5">
        <f t="shared" si="44"/>
        <v>0</v>
      </c>
      <c r="E148" s="5">
        <f t="shared" si="44"/>
        <v>0</v>
      </c>
      <c r="F148" s="5">
        <f t="shared" si="44"/>
        <v>0</v>
      </c>
      <c r="G148" s="5">
        <f t="shared" si="44"/>
        <v>0</v>
      </c>
      <c r="H148" s="5">
        <f t="shared" si="44"/>
        <v>0</v>
      </c>
      <c r="I148" s="5">
        <f t="shared" si="36"/>
        <v>170000</v>
      </c>
    </row>
    <row r="149" spans="1:13" hidden="1" outlineLevel="2" x14ac:dyDescent="0.3">
      <c r="A149" s="21" t="s">
        <v>7</v>
      </c>
      <c r="B149" s="22">
        <v>170000</v>
      </c>
      <c r="C149" s="22"/>
      <c r="D149" s="22"/>
      <c r="E149" s="22"/>
      <c r="F149" s="22"/>
      <c r="G149" s="22"/>
      <c r="H149" s="22"/>
      <c r="I149" s="22">
        <f t="shared" si="36"/>
        <v>170000</v>
      </c>
    </row>
    <row r="150" spans="1:13" s="6" customFormat="1" hidden="1" outlineLevel="1" collapsed="1" x14ac:dyDescent="0.3">
      <c r="A150" s="4" t="s">
        <v>48</v>
      </c>
      <c r="B150" s="5">
        <f>B151</f>
        <v>2008333</v>
      </c>
      <c r="C150" s="5">
        <f t="shared" ref="C150:H150" si="45">C151</f>
        <v>0</v>
      </c>
      <c r="D150" s="5">
        <f t="shared" si="45"/>
        <v>0</v>
      </c>
      <c r="E150" s="5">
        <f t="shared" si="45"/>
        <v>-2008333.0000999998</v>
      </c>
      <c r="F150" s="5">
        <f t="shared" si="45"/>
        <v>0</v>
      </c>
      <c r="G150" s="5">
        <f t="shared" si="45"/>
        <v>-9.9999575468245894E-5</v>
      </c>
      <c r="H150" s="5">
        <f t="shared" si="45"/>
        <v>0</v>
      </c>
      <c r="I150" s="5">
        <f t="shared" si="36"/>
        <v>-1.9999940559500828E-4</v>
      </c>
    </row>
    <row r="151" spans="1:13" hidden="1" outlineLevel="2" x14ac:dyDescent="0.3">
      <c r="A151" s="21" t="s">
        <v>7</v>
      </c>
      <c r="B151" s="22">
        <v>2008333</v>
      </c>
      <c r="C151" s="22"/>
      <c r="D151" s="22"/>
      <c r="E151" s="22">
        <v>-2008333.0000999998</v>
      </c>
      <c r="F151" s="22"/>
      <c r="G151" s="22">
        <v>-9.9999575468245894E-5</v>
      </c>
      <c r="H151" s="22"/>
      <c r="I151" s="22">
        <f t="shared" si="36"/>
        <v>-1.9999940559500828E-4</v>
      </c>
    </row>
    <row r="152" spans="1:13" s="6" customFormat="1" hidden="1" outlineLevel="1" collapsed="1" x14ac:dyDescent="0.3">
      <c r="A152" s="4" t="s">
        <v>71</v>
      </c>
      <c r="B152" s="5">
        <f>B153</f>
        <v>0</v>
      </c>
      <c r="C152" s="5">
        <f t="shared" ref="C152:I152" si="46">C153</f>
        <v>0</v>
      </c>
      <c r="D152" s="5">
        <f t="shared" si="46"/>
        <v>0</v>
      </c>
      <c r="E152" s="5">
        <f t="shared" si="46"/>
        <v>249205.00000000003</v>
      </c>
      <c r="F152" s="5">
        <f t="shared" si="46"/>
        <v>0</v>
      </c>
      <c r="G152" s="5">
        <f t="shared" si="46"/>
        <v>0</v>
      </c>
      <c r="H152" s="5">
        <f t="shared" si="46"/>
        <v>0</v>
      </c>
      <c r="I152" s="5">
        <f t="shared" si="46"/>
        <v>249205.00000000003</v>
      </c>
    </row>
    <row r="153" spans="1:13" hidden="1" outlineLevel="2" x14ac:dyDescent="0.3">
      <c r="A153" s="21" t="s">
        <v>7</v>
      </c>
      <c r="B153" s="22">
        <v>0</v>
      </c>
      <c r="C153" s="22"/>
      <c r="D153" s="22"/>
      <c r="E153" s="22">
        <v>249205.00000000003</v>
      </c>
      <c r="F153" s="22"/>
      <c r="G153" s="22"/>
      <c r="H153" s="22"/>
      <c r="I153" s="22">
        <f>B153+C153+D153+E153+F153+G153+H153</f>
        <v>249205.00000000003</v>
      </c>
      <c r="K153" s="6"/>
      <c r="M153" s="6"/>
    </row>
    <row r="154" spans="1:13" s="6" customFormat="1" hidden="1" outlineLevel="1" collapsed="1" x14ac:dyDescent="0.3">
      <c r="A154" s="4" t="s">
        <v>72</v>
      </c>
      <c r="B154" s="5">
        <f>B155</f>
        <v>0</v>
      </c>
      <c r="C154" s="5">
        <f t="shared" ref="C154:I154" si="47">C155</f>
        <v>0</v>
      </c>
      <c r="D154" s="5">
        <f t="shared" si="47"/>
        <v>0</v>
      </c>
      <c r="E154" s="5">
        <f t="shared" si="47"/>
        <v>61138</v>
      </c>
      <c r="F154" s="5">
        <f t="shared" si="47"/>
        <v>0</v>
      </c>
      <c r="G154" s="5">
        <f t="shared" si="47"/>
        <v>-9.9999575468245894E-5</v>
      </c>
      <c r="H154" s="5">
        <f t="shared" si="47"/>
        <v>0</v>
      </c>
      <c r="I154" s="5">
        <f t="shared" si="47"/>
        <v>61137.999900000425</v>
      </c>
    </row>
    <row r="155" spans="1:13" hidden="1" outlineLevel="2" x14ac:dyDescent="0.3">
      <c r="A155" s="21" t="s">
        <v>6</v>
      </c>
      <c r="B155" s="22">
        <v>0</v>
      </c>
      <c r="C155" s="22"/>
      <c r="D155" s="22"/>
      <c r="E155" s="22">
        <v>61138</v>
      </c>
      <c r="F155" s="22"/>
      <c r="G155" s="22">
        <v>-9.9999575468245894E-5</v>
      </c>
      <c r="H155" s="22"/>
      <c r="I155" s="22">
        <f>B155+C155+D155+E155+F155+G155+H155</f>
        <v>61137.999900000425</v>
      </c>
      <c r="K155" s="6"/>
      <c r="M155" s="6"/>
    </row>
    <row r="156" spans="1:13" s="6" customFormat="1" hidden="1" outlineLevel="1" collapsed="1" x14ac:dyDescent="0.3">
      <c r="A156" s="4" t="s">
        <v>73</v>
      </c>
      <c r="B156" s="5">
        <f>B157</f>
        <v>0</v>
      </c>
      <c r="C156" s="5">
        <f t="shared" ref="C156:I156" si="48">C157</f>
        <v>0</v>
      </c>
      <c r="D156" s="5">
        <f t="shared" si="48"/>
        <v>0</v>
      </c>
      <c r="E156" s="5">
        <f t="shared" si="48"/>
        <v>0</v>
      </c>
      <c r="F156" s="5">
        <f t="shared" si="48"/>
        <v>0</v>
      </c>
      <c r="G156" s="5">
        <f t="shared" si="48"/>
        <v>101099.99989999995</v>
      </c>
      <c r="H156" s="5">
        <f t="shared" si="48"/>
        <v>0</v>
      </c>
      <c r="I156" s="5">
        <f t="shared" si="48"/>
        <v>101099.99989999995</v>
      </c>
    </row>
    <row r="157" spans="1:13" hidden="1" outlineLevel="2" x14ac:dyDescent="0.3">
      <c r="A157" s="21" t="s">
        <v>4</v>
      </c>
      <c r="B157" s="22">
        <v>0</v>
      </c>
      <c r="C157" s="22"/>
      <c r="D157" s="22"/>
      <c r="E157" s="22"/>
      <c r="F157" s="22"/>
      <c r="G157" s="22">
        <v>101099.99989999995</v>
      </c>
      <c r="H157" s="22"/>
      <c r="I157" s="22">
        <f>B157+C157+D157+E157+F157+G157+H157</f>
        <v>101099.99989999995</v>
      </c>
      <c r="K157" s="6"/>
      <c r="M157" s="6"/>
    </row>
    <row r="158" spans="1:13" s="6" customFormat="1" hidden="1" outlineLevel="1" collapsed="1" x14ac:dyDescent="0.3">
      <c r="A158" s="4" t="s">
        <v>74</v>
      </c>
      <c r="B158" s="5">
        <f>B159</f>
        <v>0</v>
      </c>
      <c r="C158" s="5">
        <f t="shared" ref="C158:I158" si="49">C159</f>
        <v>0</v>
      </c>
      <c r="D158" s="5">
        <f t="shared" si="49"/>
        <v>0</v>
      </c>
      <c r="E158" s="5">
        <f t="shared" si="49"/>
        <v>31371</v>
      </c>
      <c r="F158" s="5">
        <f t="shared" si="49"/>
        <v>0</v>
      </c>
      <c r="G158" s="5">
        <f t="shared" si="49"/>
        <v>-9.9999575468245894E-5</v>
      </c>
      <c r="H158" s="5">
        <f t="shared" si="49"/>
        <v>0</v>
      </c>
      <c r="I158" s="5">
        <f t="shared" si="49"/>
        <v>31370.999900000425</v>
      </c>
    </row>
    <row r="159" spans="1:13" hidden="1" outlineLevel="2" x14ac:dyDescent="0.3">
      <c r="A159" s="21" t="s">
        <v>4</v>
      </c>
      <c r="B159" s="22">
        <v>0</v>
      </c>
      <c r="C159" s="22"/>
      <c r="D159" s="22"/>
      <c r="E159" s="22">
        <v>31371</v>
      </c>
      <c r="F159" s="22"/>
      <c r="G159" s="22">
        <v>-9.9999575468245894E-5</v>
      </c>
      <c r="H159" s="22"/>
      <c r="I159" s="22">
        <f>B159+C159+D159+E159+F159+G159+H159</f>
        <v>31370.999900000425</v>
      </c>
      <c r="K159" s="6"/>
      <c r="M159" s="6"/>
    </row>
    <row r="160" spans="1:13" s="6" customFormat="1" hidden="1" outlineLevel="1" collapsed="1" x14ac:dyDescent="0.3">
      <c r="A160" s="4" t="s">
        <v>75</v>
      </c>
      <c r="B160" s="5">
        <f>B161</f>
        <v>0</v>
      </c>
      <c r="C160" s="5">
        <f t="shared" ref="C160:I160" si="50">C161</f>
        <v>0</v>
      </c>
      <c r="D160" s="5">
        <f t="shared" si="50"/>
        <v>0</v>
      </c>
      <c r="E160" s="5">
        <f t="shared" si="50"/>
        <v>35956</v>
      </c>
      <c r="F160" s="5">
        <f t="shared" si="50"/>
        <v>0</v>
      </c>
      <c r="G160" s="5">
        <f t="shared" si="50"/>
        <v>-9.9999575468245894E-5</v>
      </c>
      <c r="H160" s="5">
        <f t="shared" si="50"/>
        <v>0</v>
      </c>
      <c r="I160" s="5">
        <f t="shared" si="50"/>
        <v>35955.999900000425</v>
      </c>
    </row>
    <row r="161" spans="1:13" hidden="1" outlineLevel="2" x14ac:dyDescent="0.3">
      <c r="A161" s="21" t="s">
        <v>4</v>
      </c>
      <c r="B161" s="22">
        <v>0</v>
      </c>
      <c r="C161" s="22"/>
      <c r="D161" s="22"/>
      <c r="E161" s="22">
        <v>35956</v>
      </c>
      <c r="F161" s="22"/>
      <c r="G161" s="22">
        <v>-9.9999575468245894E-5</v>
      </c>
      <c r="H161" s="22"/>
      <c r="I161" s="22">
        <f>B161+C161+D161+E161+F161+G161+H161</f>
        <v>35955.999900000425</v>
      </c>
      <c r="K161" s="6"/>
      <c r="M161" s="6"/>
    </row>
    <row r="162" spans="1:13" s="6" customFormat="1" hidden="1" outlineLevel="1" collapsed="1" x14ac:dyDescent="0.3">
      <c r="A162" s="4" t="s">
        <v>76</v>
      </c>
      <c r="B162" s="5">
        <f>B163</f>
        <v>0</v>
      </c>
      <c r="C162" s="5">
        <f t="shared" ref="C162:I162" si="51">C163</f>
        <v>0</v>
      </c>
      <c r="D162" s="5">
        <f t="shared" si="51"/>
        <v>0</v>
      </c>
      <c r="E162" s="5">
        <f t="shared" si="51"/>
        <v>85493.000000000015</v>
      </c>
      <c r="F162" s="5">
        <f t="shared" si="51"/>
        <v>0</v>
      </c>
      <c r="G162" s="5">
        <f t="shared" si="51"/>
        <v>-9.9999575468245894E-5</v>
      </c>
      <c r="H162" s="5">
        <f t="shared" si="51"/>
        <v>0</v>
      </c>
      <c r="I162" s="5">
        <f t="shared" si="51"/>
        <v>85492.999900000432</v>
      </c>
    </row>
    <row r="163" spans="1:13" hidden="1" outlineLevel="2" x14ac:dyDescent="0.3">
      <c r="A163" s="21" t="s">
        <v>7</v>
      </c>
      <c r="B163" s="22">
        <v>0</v>
      </c>
      <c r="C163" s="22"/>
      <c r="D163" s="22"/>
      <c r="E163" s="22">
        <v>85493.000000000015</v>
      </c>
      <c r="F163" s="22"/>
      <c r="G163" s="22">
        <v>-9.9999575468245894E-5</v>
      </c>
      <c r="H163" s="22"/>
      <c r="I163" s="22">
        <f>B163+C163+D163+E163+F163+G163+H163</f>
        <v>85492.999900000432</v>
      </c>
      <c r="K163" s="6"/>
      <c r="M163" s="6"/>
    </row>
    <row r="164" spans="1:13" s="6" customFormat="1" hidden="1" outlineLevel="1" collapsed="1" x14ac:dyDescent="0.3">
      <c r="A164" s="4" t="s">
        <v>77</v>
      </c>
      <c r="B164" s="5">
        <f>B165</f>
        <v>0</v>
      </c>
      <c r="C164" s="5">
        <f t="shared" ref="C164:I164" si="52">C165</f>
        <v>0</v>
      </c>
      <c r="D164" s="5">
        <f t="shared" si="52"/>
        <v>0</v>
      </c>
      <c r="E164" s="5">
        <f t="shared" si="52"/>
        <v>0</v>
      </c>
      <c r="F164" s="5">
        <f t="shared" si="52"/>
        <v>0</v>
      </c>
      <c r="G164" s="5">
        <f t="shared" si="52"/>
        <v>132373.22000000099</v>
      </c>
      <c r="H164" s="5">
        <f t="shared" si="52"/>
        <v>0</v>
      </c>
      <c r="I164" s="5">
        <f t="shared" si="52"/>
        <v>132373.22000000099</v>
      </c>
    </row>
    <row r="165" spans="1:13" hidden="1" outlineLevel="2" x14ac:dyDescent="0.3">
      <c r="A165" s="21" t="s">
        <v>7</v>
      </c>
      <c r="B165" s="22">
        <v>0</v>
      </c>
      <c r="C165" s="22"/>
      <c r="D165" s="22"/>
      <c r="E165" s="22">
        <v>0</v>
      </c>
      <c r="F165" s="22"/>
      <c r="G165" s="22">
        <v>132373.22000000099</v>
      </c>
      <c r="H165" s="22"/>
      <c r="I165" s="22">
        <f>B165+C165+D165+E165+F165+G165+H165</f>
        <v>132373.22000000099</v>
      </c>
      <c r="K165" s="6"/>
      <c r="M165" s="6"/>
    </row>
    <row r="166" spans="1:13" s="6" customFormat="1" hidden="1" outlineLevel="1" collapsed="1" x14ac:dyDescent="0.3">
      <c r="A166" s="4" t="s">
        <v>78</v>
      </c>
      <c r="B166" s="5">
        <f>B167</f>
        <v>0</v>
      </c>
      <c r="C166" s="5">
        <f t="shared" ref="C166:I166" si="53">C167</f>
        <v>0</v>
      </c>
      <c r="D166" s="5">
        <f t="shared" si="53"/>
        <v>0</v>
      </c>
      <c r="E166" s="5">
        <f t="shared" si="53"/>
        <v>0</v>
      </c>
      <c r="F166" s="5">
        <f t="shared" si="53"/>
        <v>9855000</v>
      </c>
      <c r="G166" s="5">
        <f t="shared" si="53"/>
        <v>-9.9999575468245894E-5</v>
      </c>
      <c r="H166" s="5">
        <f t="shared" si="53"/>
        <v>0</v>
      </c>
      <c r="I166" s="5">
        <f t="shared" si="53"/>
        <v>9854999.9999000002</v>
      </c>
    </row>
    <row r="167" spans="1:13" hidden="1" outlineLevel="2" x14ac:dyDescent="0.3">
      <c r="A167" s="21" t="s">
        <v>7</v>
      </c>
      <c r="B167" s="22">
        <v>0</v>
      </c>
      <c r="C167" s="22"/>
      <c r="D167" s="22"/>
      <c r="E167" s="22"/>
      <c r="F167" s="22">
        <v>9855000</v>
      </c>
      <c r="G167" s="22">
        <v>-9.9999575468245894E-5</v>
      </c>
      <c r="H167" s="22"/>
      <c r="I167" s="22">
        <f>B167+C167+D167+E167+F167+G167+H167</f>
        <v>9854999.9999000002</v>
      </c>
      <c r="K167" s="6"/>
      <c r="M167" s="6"/>
    </row>
    <row r="168" spans="1:13" s="6" customFormat="1" hidden="1" outlineLevel="1" collapsed="1" x14ac:dyDescent="0.3">
      <c r="A168" s="4" t="s">
        <v>79</v>
      </c>
      <c r="B168" s="5">
        <f>B169+B170</f>
        <v>0</v>
      </c>
      <c r="C168" s="5">
        <f t="shared" ref="C168:I168" si="54">C169+C170</f>
        <v>0</v>
      </c>
      <c r="D168" s="5">
        <f t="shared" si="54"/>
        <v>0</v>
      </c>
      <c r="E168" s="5">
        <f t="shared" si="54"/>
        <v>0</v>
      </c>
      <c r="F168" s="5">
        <f t="shared" si="54"/>
        <v>176067</v>
      </c>
      <c r="G168" s="5">
        <f t="shared" si="54"/>
        <v>-9.9999575468245894E-5</v>
      </c>
      <c r="H168" s="5">
        <f t="shared" si="54"/>
        <v>0</v>
      </c>
      <c r="I168" s="5">
        <f t="shared" si="54"/>
        <v>176066.99990000043</v>
      </c>
    </row>
    <row r="169" spans="1:13" hidden="1" outlineLevel="2" x14ac:dyDescent="0.3">
      <c r="A169" s="21" t="s">
        <v>7</v>
      </c>
      <c r="B169" s="22">
        <v>0</v>
      </c>
      <c r="C169" s="22"/>
      <c r="D169" s="22"/>
      <c r="E169" s="22"/>
      <c r="F169" s="22">
        <v>104638</v>
      </c>
      <c r="G169" s="22">
        <v>-9.9999575468245894E-5</v>
      </c>
      <c r="H169" s="22"/>
      <c r="I169" s="22">
        <f>B169+C169+D169+E169+F169+G169+H169</f>
        <v>104637.99990000043</v>
      </c>
      <c r="K169" s="6"/>
      <c r="M169" s="6"/>
    </row>
    <row r="170" spans="1:13" hidden="1" outlineLevel="2" x14ac:dyDescent="0.3">
      <c r="A170" s="21" t="s">
        <v>4</v>
      </c>
      <c r="B170" s="22">
        <v>0</v>
      </c>
      <c r="C170" s="22"/>
      <c r="D170" s="22"/>
      <c r="E170" s="22"/>
      <c r="F170" s="22">
        <v>71429</v>
      </c>
      <c r="G170" s="22"/>
      <c r="H170" s="22"/>
      <c r="I170" s="22">
        <f>B170+C170+D170+E170+F170+G170+H170</f>
        <v>71429</v>
      </c>
      <c r="K170" s="6"/>
      <c r="M170" s="6"/>
    </row>
    <row r="171" spans="1:13" s="6" customFormat="1" hidden="1" outlineLevel="1" collapsed="1" x14ac:dyDescent="0.3">
      <c r="A171" s="4" t="s">
        <v>80</v>
      </c>
      <c r="B171" s="5">
        <f>B172</f>
        <v>0</v>
      </c>
      <c r="C171" s="5">
        <f t="shared" ref="C171:I171" si="55">C172</f>
        <v>0</v>
      </c>
      <c r="D171" s="5">
        <f t="shared" si="55"/>
        <v>0</v>
      </c>
      <c r="E171" s="5">
        <f t="shared" si="55"/>
        <v>0</v>
      </c>
      <c r="F171" s="5">
        <f t="shared" si="55"/>
        <v>71833</v>
      </c>
      <c r="G171" s="5">
        <f t="shared" si="55"/>
        <v>-9.9999575468245894E-5</v>
      </c>
      <c r="H171" s="5">
        <f t="shared" si="55"/>
        <v>0</v>
      </c>
      <c r="I171" s="5">
        <f t="shared" si="55"/>
        <v>71832.999900000432</v>
      </c>
    </row>
    <row r="172" spans="1:13" hidden="1" outlineLevel="2" x14ac:dyDescent="0.3">
      <c r="A172" s="21" t="s">
        <v>4</v>
      </c>
      <c r="B172" s="22">
        <v>0</v>
      </c>
      <c r="C172" s="22"/>
      <c r="D172" s="22"/>
      <c r="E172" s="22"/>
      <c r="F172" s="22">
        <v>71833</v>
      </c>
      <c r="G172" s="22">
        <v>-9.9999575468245894E-5</v>
      </c>
      <c r="H172" s="22"/>
      <c r="I172" s="22">
        <f>B172+C172+D172+E172+F172+G172+H172</f>
        <v>71832.999900000432</v>
      </c>
      <c r="K172" s="6"/>
      <c r="M172" s="6"/>
    </row>
    <row r="173" spans="1:13" s="6" customFormat="1" hidden="1" outlineLevel="1" collapsed="1" x14ac:dyDescent="0.3">
      <c r="A173" s="4" t="s">
        <v>81</v>
      </c>
      <c r="B173" s="5">
        <f>B174</f>
        <v>0</v>
      </c>
      <c r="C173" s="5">
        <f t="shared" ref="C173:I173" si="56">C174</f>
        <v>0</v>
      </c>
      <c r="D173" s="5">
        <f t="shared" si="56"/>
        <v>0</v>
      </c>
      <c r="E173" s="5">
        <f t="shared" si="56"/>
        <v>0</v>
      </c>
      <c r="F173" s="5">
        <f t="shared" si="56"/>
        <v>0</v>
      </c>
      <c r="G173" s="5">
        <f t="shared" si="56"/>
        <v>233060.99830308059</v>
      </c>
      <c r="H173" s="5">
        <f t="shared" si="56"/>
        <v>0</v>
      </c>
      <c r="I173" s="5">
        <f t="shared" si="56"/>
        <v>233060.99830308059</v>
      </c>
    </row>
    <row r="174" spans="1:13" hidden="1" outlineLevel="2" x14ac:dyDescent="0.3">
      <c r="A174" s="21" t="s">
        <v>5</v>
      </c>
      <c r="B174" s="22">
        <v>0</v>
      </c>
      <c r="C174" s="22"/>
      <c r="D174" s="22"/>
      <c r="E174" s="22"/>
      <c r="F174" s="22"/>
      <c r="G174" s="22">
        <v>233060.99830308059</v>
      </c>
      <c r="H174" s="22"/>
      <c r="I174" s="22">
        <f>B174+C174+D174+E174+F174+G174+H174</f>
        <v>233060.99830308059</v>
      </c>
      <c r="K174" s="6"/>
      <c r="M174" s="6"/>
    </row>
    <row r="175" spans="1:13" s="6" customFormat="1" hidden="1" outlineLevel="1" collapsed="1" x14ac:dyDescent="0.3">
      <c r="A175" s="4" t="s">
        <v>82</v>
      </c>
      <c r="B175" s="5">
        <f>B176</f>
        <v>0</v>
      </c>
      <c r="C175" s="5">
        <f t="shared" ref="C175:I175" si="57">C176</f>
        <v>0</v>
      </c>
      <c r="D175" s="5">
        <f t="shared" si="57"/>
        <v>0</v>
      </c>
      <c r="E175" s="5">
        <f t="shared" si="57"/>
        <v>0</v>
      </c>
      <c r="F175" s="5">
        <f t="shared" si="57"/>
        <v>0</v>
      </c>
      <c r="G175" s="5">
        <f t="shared" si="57"/>
        <v>48285.000000009997</v>
      </c>
      <c r="H175" s="5">
        <f t="shared" si="57"/>
        <v>0</v>
      </c>
      <c r="I175" s="5">
        <f t="shared" si="57"/>
        <v>48285.000000009997</v>
      </c>
    </row>
    <row r="176" spans="1:13" hidden="1" outlineLevel="2" x14ac:dyDescent="0.3">
      <c r="A176" s="21" t="s">
        <v>5</v>
      </c>
      <c r="B176" s="22">
        <v>0</v>
      </c>
      <c r="C176" s="22"/>
      <c r="D176" s="22"/>
      <c r="E176" s="22"/>
      <c r="F176" s="22"/>
      <c r="G176" s="22">
        <v>48285.000000009997</v>
      </c>
      <c r="H176" s="22"/>
      <c r="I176" s="22">
        <f>B176+C176+D176+E176+F176+G176+H176</f>
        <v>48285.000000009997</v>
      </c>
      <c r="K176" s="6"/>
      <c r="M176" s="6"/>
    </row>
    <row r="177" spans="1:13" s="6" customFormat="1" hidden="1" outlineLevel="1" collapsed="1" x14ac:dyDescent="0.3">
      <c r="A177" s="4" t="s">
        <v>83</v>
      </c>
      <c r="B177" s="5">
        <f>B178</f>
        <v>0</v>
      </c>
      <c r="C177" s="5">
        <f t="shared" ref="C177:I177" si="58">C178</f>
        <v>0</v>
      </c>
      <c r="D177" s="5">
        <f t="shared" si="58"/>
        <v>0</v>
      </c>
      <c r="E177" s="5">
        <f t="shared" si="58"/>
        <v>0</v>
      </c>
      <c r="F177" s="5">
        <f t="shared" si="58"/>
        <v>0</v>
      </c>
      <c r="G177" s="5">
        <f t="shared" si="58"/>
        <v>1783434.629999999</v>
      </c>
      <c r="H177" s="5">
        <f t="shared" si="58"/>
        <v>0</v>
      </c>
      <c r="I177" s="5">
        <f t="shared" si="58"/>
        <v>1783434.629999999</v>
      </c>
    </row>
    <row r="178" spans="1:13" hidden="1" outlineLevel="2" x14ac:dyDescent="0.3">
      <c r="A178" s="21" t="s">
        <v>7</v>
      </c>
      <c r="B178" s="22">
        <v>0</v>
      </c>
      <c r="C178" s="22"/>
      <c r="D178" s="22"/>
      <c r="E178" s="22"/>
      <c r="F178" s="22"/>
      <c r="G178" s="22">
        <v>1783434.629999999</v>
      </c>
      <c r="H178" s="22"/>
      <c r="I178" s="22">
        <f>B178+C178+D178+E178+F178+G178+H178</f>
        <v>1783434.629999999</v>
      </c>
      <c r="K178" s="6"/>
      <c r="M178" s="6"/>
    </row>
    <row r="179" spans="1:13" s="6" customFormat="1" hidden="1" outlineLevel="1" collapsed="1" x14ac:dyDescent="0.3">
      <c r="A179" s="4" t="s">
        <v>84</v>
      </c>
      <c r="B179" s="5">
        <f>B180</f>
        <v>0</v>
      </c>
      <c r="C179" s="5">
        <f t="shared" ref="C179:I179" si="59">C180</f>
        <v>0</v>
      </c>
      <c r="D179" s="5">
        <f t="shared" si="59"/>
        <v>0</v>
      </c>
      <c r="E179" s="5">
        <f t="shared" si="59"/>
        <v>0</v>
      </c>
      <c r="F179" s="5">
        <f t="shared" si="59"/>
        <v>0</v>
      </c>
      <c r="G179" s="5">
        <f t="shared" si="59"/>
        <v>15000.000000010001</v>
      </c>
      <c r="H179" s="5">
        <f t="shared" si="59"/>
        <v>0</v>
      </c>
      <c r="I179" s="5">
        <f t="shared" si="59"/>
        <v>15000.000000010001</v>
      </c>
    </row>
    <row r="180" spans="1:13" hidden="1" outlineLevel="2" x14ac:dyDescent="0.3">
      <c r="A180" s="21" t="s">
        <v>5</v>
      </c>
      <c r="B180" s="22">
        <v>0</v>
      </c>
      <c r="C180" s="22"/>
      <c r="D180" s="22"/>
      <c r="E180" s="22"/>
      <c r="F180" s="22"/>
      <c r="G180" s="22">
        <v>15000.000000010001</v>
      </c>
      <c r="H180" s="22"/>
      <c r="I180" s="22">
        <f>B180+C180+D180+E180+F180+G180+H180</f>
        <v>15000.000000010001</v>
      </c>
      <c r="K180" s="6"/>
      <c r="M180" s="6"/>
    </row>
    <row r="181" spans="1:13" s="6" customFormat="1" hidden="1" outlineLevel="1" collapsed="1" x14ac:dyDescent="0.3">
      <c r="A181" s="4" t="s">
        <v>85</v>
      </c>
      <c r="B181" s="5">
        <f>B182</f>
        <v>0</v>
      </c>
      <c r="C181" s="5">
        <f t="shared" ref="C181:I181" si="60">C182</f>
        <v>0</v>
      </c>
      <c r="D181" s="5">
        <f t="shared" si="60"/>
        <v>0</v>
      </c>
      <c r="E181" s="5">
        <f t="shared" si="60"/>
        <v>0</v>
      </c>
      <c r="F181" s="5">
        <f t="shared" si="60"/>
        <v>332235.00000000006</v>
      </c>
      <c r="G181" s="5">
        <f t="shared" si="60"/>
        <v>-9.9999575468245894E-5</v>
      </c>
      <c r="H181" s="5">
        <f t="shared" si="60"/>
        <v>0</v>
      </c>
      <c r="I181" s="5">
        <f t="shared" si="60"/>
        <v>332234.99990000046</v>
      </c>
    </row>
    <row r="182" spans="1:13" hidden="1" outlineLevel="2" x14ac:dyDescent="0.3">
      <c r="A182" s="21" t="s">
        <v>4</v>
      </c>
      <c r="B182" s="22">
        <v>0</v>
      </c>
      <c r="C182" s="22"/>
      <c r="D182" s="22"/>
      <c r="E182" s="22"/>
      <c r="F182" s="22">
        <v>332235.00000000006</v>
      </c>
      <c r="G182" s="22">
        <v>-9.9999575468245894E-5</v>
      </c>
      <c r="H182" s="22"/>
      <c r="I182" s="22">
        <f>B182+C182+D182+E182+F182+G182+H182</f>
        <v>332234.99990000046</v>
      </c>
      <c r="K182" s="6"/>
      <c r="M182" s="6"/>
    </row>
    <row r="183" spans="1:13" x14ac:dyDescent="0.3">
      <c r="A183" s="28" t="s">
        <v>21</v>
      </c>
      <c r="B183" s="29">
        <v>11224183</v>
      </c>
      <c r="C183" s="29">
        <v>0</v>
      </c>
      <c r="D183" s="29">
        <v>-438335.0001</v>
      </c>
      <c r="E183" s="29">
        <v>0</v>
      </c>
      <c r="F183" s="29">
        <v>0</v>
      </c>
      <c r="G183" s="29">
        <v>0</v>
      </c>
      <c r="H183" s="29">
        <v>-4229237</v>
      </c>
      <c r="I183" s="29">
        <f>B183+C183+D183+E183+F183+G183+H183</f>
        <v>6556610.9999000002</v>
      </c>
    </row>
    <row r="184" spans="1:13" x14ac:dyDescent="0.3">
      <c r="A184" s="30"/>
      <c r="B184" s="31"/>
    </row>
    <row r="185" spans="1:13" x14ac:dyDescent="0.3">
      <c r="B185" s="8"/>
    </row>
    <row r="186" spans="1:13" x14ac:dyDescent="0.3">
      <c r="B186" s="8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Tuuli Mägi</dc:creator>
  <cp:lastModifiedBy>Zanna Arhipova</cp:lastModifiedBy>
  <dcterms:created xsi:type="dcterms:W3CDTF">2020-02-10T10:29:23Z</dcterms:created>
  <dcterms:modified xsi:type="dcterms:W3CDTF">2025-06-27T08:22:39Z</dcterms:modified>
</cp:coreProperties>
</file>